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<sst xmlns="http://schemas.openxmlformats.org/spreadsheetml/2006/main" count="135" uniqueCount="135">
  <si>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</si>
  <si>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</si>
  <si>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</si>
  <si>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</si>
  <si>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</si>
  <si>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</si>
  <si>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</si>
  <si>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</si>
  <si>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</si>
  <si>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</si>
  <si>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</si>
  <si>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</si>
  <si>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</si>
  <si>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</si>
  <si>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</si>
  <si>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</si>
  <si>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</si>
  <si>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</si>
  <si>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</si>
  <si>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</si>
  <si>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</si>
  <si>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</si>
  <si>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</si>
  <si>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</si>
  <si>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</si>
  <si>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</si>
  <si>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</si>
  <si>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</si>
  <si>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</si>
  <si>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</si>
  <si>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</si>
  <si>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</si>
  <si>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</si>
  <si>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</si>
  <si>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</si>
  <si>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</si>
  <si>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</si>
  <si>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</si>
  <si>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</si>
  <si>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</si>
  <si>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</si>
  <si>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</si>
  <si>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</si>
  <si>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</si>
  <si>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</si>
  <si>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</si>
  <si>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</si>
  <si>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</si>
  <si>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</si>
  <si>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</si>
  <si>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</si>
  <si>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</si>
  <si>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</si>
  <si>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</si>
  <si>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</si>
  <si>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</si>
  <si>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</si>
  <si>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</si>
  <si>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</si>
  <si>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</si>
  <si>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</si>
  <si>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</si>
  <si>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</si>
  <si>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</si>
  <si>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</si>
  <si>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</si>
  <si>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</si>
  <si>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</si>
  <si>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</si>
  <si>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</si>
  <si>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</si>
  <si>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</si>
  <si>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</si>
  <si>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</si>
  <si>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</si>
  <si>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</si>
  <si>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</si>
  <si>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</si>
  <si>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</si>
  <si>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</si>
  <si>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</si>
  <si>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</si>
  <si>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</si>
  <si>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</si>
  <si>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</si>
  <si>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</si>
  <si>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</si>
  <si>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</si>
  <si>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</si>
  <si>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</si>
  <si>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</si>
  <si>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</si>
  <si>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</si>
  <si>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</si>
  <si>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</si>
  <si>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</si>
  <si>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</si>
  <si>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</si>
  <si>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</si>
  <si>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</si>
  <si>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</si>
  <si>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</si>
  <si>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</si>
  <si>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</si>
  <si>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</si>
  <si>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</si>
  <si>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</si>
  <si>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</si>
  <si>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</si>
  <si>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</si>
  <si>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</si>
  <si>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</si>
  <si>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</si>
  <si>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</si>
  <si>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</si>
  <si>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</si>
  <si>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</si>
  <si>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</si>
  <si>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</si>
  <si>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</si>
  <si>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</si>
  <si>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</si>
  <si>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</si>
  <si>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</si>
  <si>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</si>
  <si>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</si>
  <si>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</si>
  <si>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</si>
  <si>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</si>
  <si>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</si>
  <si>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</si>
  <si>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</si>
  <si>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14/12/16 - VENCIMENTO 28/12/16</t>
  </si>
  <si>
    <t>6.3. Revisão de Remuneração pelo Transporte Coletivo ¹</t>
  </si>
  <si>
    <t xml:space="preserve">   ¹  Passageiros transportados, processados pelo sistema de bilhetagem eletrônica, referentes ao mês de novembro/16 (117.822 passageiros).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</si>
</sst>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20">
      <selection activeCell="A132" sqref="A132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599649</v>
      </c>
      <c r="C7" s="9">
        <f t="shared" si="0"/>
        <v>767710</v>
      </c>
      <c r="D7" s="9">
        <f t="shared" si="0"/>
        <v>808160</v>
      </c>
      <c r="E7" s="9">
        <f t="shared" si="0"/>
        <v>532644</v>
      </c>
      <c r="F7" s="9">
        <f t="shared" si="0"/>
        <v>736471</v>
      </c>
      <c r="G7" s="9">
        <f t="shared" si="0"/>
        <v>1222941</v>
      </c>
      <c r="H7" s="9">
        <f t="shared" si="0"/>
        <v>553059</v>
      </c>
      <c r="I7" s="9">
        <f t="shared" si="0"/>
        <v>121326</v>
      </c>
      <c r="J7" s="9">
        <f t="shared" si="0"/>
        <v>327207</v>
      </c>
      <c r="K7" s="9">
        <f t="shared" si="0"/>
        <v>5669167</v>
      </c>
      <c r="L7" s="52"/>
    </row>
    <row r="8" spans="1:11" ht="17.25" customHeight="1">
      <c r="A8" s="10" t="s">
        <v>99</v>
      </c>
      <c r="B8" s="11">
        <f>B9+B12+B16</f>
        <v>299217</v>
      </c>
      <c r="C8" s="11">
        <f aca="true" t="shared" si="1" ref="C8:J8">C9+C12+C16</f>
        <v>390500</v>
      </c>
      <c r="D8" s="11">
        <f t="shared" si="1"/>
        <v>390842</v>
      </c>
      <c r="E8" s="11">
        <f t="shared" si="1"/>
        <v>272462</v>
      </c>
      <c r="F8" s="11">
        <f t="shared" si="1"/>
        <v>364530</v>
      </c>
      <c r="G8" s="11">
        <f t="shared" si="1"/>
        <v>610765</v>
      </c>
      <c r="H8" s="11">
        <f t="shared" si="1"/>
        <v>301103</v>
      </c>
      <c r="I8" s="11">
        <f t="shared" si="1"/>
        <v>56538</v>
      </c>
      <c r="J8" s="11">
        <f t="shared" si="1"/>
        <v>155018</v>
      </c>
      <c r="K8" s="11">
        <f>SUM(B8:J8)</f>
        <v>2840975</v>
      </c>
    </row>
    <row r="9" spans="1:11" ht="17.25" customHeight="1">
      <c r="A9" s="15" t="s">
        <v>17</v>
      </c>
      <c r="B9" s="13">
        <f>+B10+B11</f>
        <v>37399</v>
      </c>
      <c r="C9" s="13">
        <f aca="true" t="shared" si="2" ref="C9:J9">+C10+C11</f>
        <v>52208</v>
      </c>
      <c r="D9" s="13">
        <f t="shared" si="2"/>
        <v>47282</v>
      </c>
      <c r="E9" s="13">
        <f t="shared" si="2"/>
        <v>34135</v>
      </c>
      <c r="F9" s="13">
        <f t="shared" si="2"/>
        <v>39313</v>
      </c>
      <c r="G9" s="13">
        <f t="shared" si="2"/>
        <v>50331</v>
      </c>
      <c r="H9" s="13">
        <f t="shared" si="2"/>
        <v>45974</v>
      </c>
      <c r="I9" s="13">
        <f t="shared" si="2"/>
        <v>8554</v>
      </c>
      <c r="J9" s="13">
        <f t="shared" si="2"/>
        <v>16739</v>
      </c>
      <c r="K9" s="11">
        <f>SUM(B9:J9)</f>
        <v>331935</v>
      </c>
    </row>
    <row r="10" spans="1:11" ht="17.25" customHeight="1">
      <c r="A10" s="29" t="s">
        <v>18</v>
      </c>
      <c r="B10" s="13">
        <v>37399</v>
      </c>
      <c r="C10" s="13">
        <v>52208</v>
      </c>
      <c r="D10" s="13">
        <v>47282</v>
      </c>
      <c r="E10" s="13">
        <v>34135</v>
      </c>
      <c r="F10" s="13">
        <v>39313</v>
      </c>
      <c r="G10" s="13">
        <v>50331</v>
      </c>
      <c r="H10" s="13">
        <v>45974</v>
      </c>
      <c r="I10" s="13">
        <v>8554</v>
      </c>
      <c r="J10" s="13">
        <v>16739</v>
      </c>
      <c r="K10" s="11">
        <f>SUM(B10:J10)</f>
        <v>331935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216926</v>
      </c>
      <c r="C12" s="17">
        <f t="shared" si="3"/>
        <v>282721</v>
      </c>
      <c r="D12" s="17">
        <f t="shared" si="3"/>
        <v>286760</v>
      </c>
      <c r="E12" s="17">
        <f t="shared" si="3"/>
        <v>199670</v>
      </c>
      <c r="F12" s="17">
        <f t="shared" si="3"/>
        <v>262646</v>
      </c>
      <c r="G12" s="17">
        <f t="shared" si="3"/>
        <v>447779</v>
      </c>
      <c r="H12" s="17">
        <f t="shared" si="3"/>
        <v>215583</v>
      </c>
      <c r="I12" s="17">
        <f t="shared" si="3"/>
        <v>39316</v>
      </c>
      <c r="J12" s="17">
        <f t="shared" si="3"/>
        <v>114159</v>
      </c>
      <c r="K12" s="11">
        <f aca="true" t="shared" si="4" ref="K12:K27">SUM(B12:J12)</f>
        <v>2065560</v>
      </c>
    </row>
    <row r="13" spans="1:13" ht="17.25" customHeight="1">
      <c r="A13" s="14" t="s">
        <v>20</v>
      </c>
      <c r="B13" s="13">
        <v>105613</v>
      </c>
      <c r="C13" s="13">
        <v>148512</v>
      </c>
      <c r="D13" s="13">
        <v>154515</v>
      </c>
      <c r="E13" s="13">
        <v>104826</v>
      </c>
      <c r="F13" s="13">
        <v>134023</v>
      </c>
      <c r="G13" s="13">
        <v>215666</v>
      </c>
      <c r="H13" s="13">
        <v>102304</v>
      </c>
      <c r="I13" s="13">
        <v>22516</v>
      </c>
      <c r="J13" s="13">
        <v>61101</v>
      </c>
      <c r="K13" s="11">
        <f t="shared" si="4"/>
        <v>1049076</v>
      </c>
      <c r="L13" s="52"/>
      <c r="M13" s="53"/>
    </row>
    <row r="14" spans="1:12" ht="17.25" customHeight="1">
      <c r="A14" s="14" t="s">
        <v>21</v>
      </c>
      <c r="B14" s="13">
        <v>104124</v>
      </c>
      <c r="C14" s="13">
        <v>123977</v>
      </c>
      <c r="D14" s="13">
        <v>124836</v>
      </c>
      <c r="E14" s="13">
        <v>88001</v>
      </c>
      <c r="F14" s="13">
        <v>121568</v>
      </c>
      <c r="G14" s="13">
        <v>220690</v>
      </c>
      <c r="H14" s="13">
        <v>102597</v>
      </c>
      <c r="I14" s="13">
        <v>15072</v>
      </c>
      <c r="J14" s="13">
        <v>50692</v>
      </c>
      <c r="K14" s="11">
        <f t="shared" si="4"/>
        <v>951557</v>
      </c>
      <c r="L14" s="52"/>
    </row>
    <row r="15" spans="1:11" ht="17.25" customHeight="1">
      <c r="A15" s="14" t="s">
        <v>22</v>
      </c>
      <c r="B15" s="13">
        <v>7189</v>
      </c>
      <c r="C15" s="13">
        <v>10232</v>
      </c>
      <c r="D15" s="13">
        <v>7409</v>
      </c>
      <c r="E15" s="13">
        <v>6843</v>
      </c>
      <c r="F15" s="13">
        <v>7055</v>
      </c>
      <c r="G15" s="13">
        <v>11423</v>
      </c>
      <c r="H15" s="13">
        <v>10682</v>
      </c>
      <c r="I15" s="13">
        <v>1728</v>
      </c>
      <c r="J15" s="13">
        <v>2366</v>
      </c>
      <c r="K15" s="11">
        <f t="shared" si="4"/>
        <v>64927</v>
      </c>
    </row>
    <row r="16" spans="1:11" ht="17.25" customHeight="1">
      <c r="A16" s="15" t="s">
        <v>95</v>
      </c>
      <c r="B16" s="13">
        <f>B17+B18+B19</f>
        <v>44892</v>
      </c>
      <c r="C16" s="13">
        <f aca="true" t="shared" si="5" ref="C16:J16">C17+C18+C19</f>
        <v>55571</v>
      </c>
      <c r="D16" s="13">
        <f t="shared" si="5"/>
        <v>56800</v>
      </c>
      <c r="E16" s="13">
        <f t="shared" si="5"/>
        <v>38657</v>
      </c>
      <c r="F16" s="13">
        <f t="shared" si="5"/>
        <v>62571</v>
      </c>
      <c r="G16" s="13">
        <f t="shared" si="5"/>
        <v>112655</v>
      </c>
      <c r="H16" s="13">
        <f t="shared" si="5"/>
        <v>39546</v>
      </c>
      <c r="I16" s="13">
        <f t="shared" si="5"/>
        <v>8668</v>
      </c>
      <c r="J16" s="13">
        <f t="shared" si="5"/>
        <v>24120</v>
      </c>
      <c r="K16" s="11">
        <f t="shared" si="4"/>
        <v>443480</v>
      </c>
    </row>
    <row r="17" spans="1:11" ht="17.25" customHeight="1">
      <c r="A17" s="14" t="s">
        <v>96</v>
      </c>
      <c r="B17" s="13">
        <v>24631</v>
      </c>
      <c r="C17" s="13">
        <v>32763</v>
      </c>
      <c r="D17" s="13">
        <v>31098</v>
      </c>
      <c r="E17" s="13">
        <v>21797</v>
      </c>
      <c r="F17" s="13">
        <v>35238</v>
      </c>
      <c r="G17" s="13">
        <v>59920</v>
      </c>
      <c r="H17" s="13">
        <v>23144</v>
      </c>
      <c r="I17" s="13">
        <v>5300</v>
      </c>
      <c r="J17" s="13">
        <v>12819</v>
      </c>
      <c r="K17" s="11">
        <f t="shared" si="4"/>
        <v>246710</v>
      </c>
    </row>
    <row r="18" spans="1:11" ht="17.25" customHeight="1">
      <c r="A18" s="14" t="s">
        <v>97</v>
      </c>
      <c r="B18" s="13">
        <v>19236</v>
      </c>
      <c r="C18" s="13">
        <v>21324</v>
      </c>
      <c r="D18" s="13">
        <v>24733</v>
      </c>
      <c r="E18" s="13">
        <v>16038</v>
      </c>
      <c r="F18" s="13">
        <v>26227</v>
      </c>
      <c r="G18" s="13">
        <v>51024</v>
      </c>
      <c r="H18" s="13">
        <v>15164</v>
      </c>
      <c r="I18" s="13">
        <v>3170</v>
      </c>
      <c r="J18" s="13">
        <v>10935</v>
      </c>
      <c r="K18" s="11">
        <f t="shared" si="4"/>
        <v>187851</v>
      </c>
    </row>
    <row r="19" spans="1:11" ht="17.25" customHeight="1">
      <c r="A19" s="14" t="s">
        <v>98</v>
      </c>
      <c r="B19" s="13">
        <v>1025</v>
      </c>
      <c r="C19" s="13">
        <v>1484</v>
      </c>
      <c r="D19" s="13">
        <v>969</v>
      </c>
      <c r="E19" s="13">
        <v>822</v>
      </c>
      <c r="F19" s="13">
        <v>1106</v>
      </c>
      <c r="G19" s="13">
        <v>1711</v>
      </c>
      <c r="H19" s="13">
        <v>1238</v>
      </c>
      <c r="I19" s="13">
        <v>198</v>
      </c>
      <c r="J19" s="13">
        <v>366</v>
      </c>
      <c r="K19" s="11">
        <f t="shared" si="4"/>
        <v>8919</v>
      </c>
    </row>
    <row r="20" spans="1:11" ht="17.25" customHeight="1">
      <c r="A20" s="16" t="s">
        <v>23</v>
      </c>
      <c r="B20" s="11">
        <f>+B21+B22+B23</f>
        <v>155301</v>
      </c>
      <c r="C20" s="11">
        <f aca="true" t="shared" si="6" ref="C20:J20">+C21+C22+C23</f>
        <v>178290</v>
      </c>
      <c r="D20" s="11">
        <f t="shared" si="6"/>
        <v>201347</v>
      </c>
      <c r="E20" s="11">
        <f t="shared" si="6"/>
        <v>127718</v>
      </c>
      <c r="F20" s="11">
        <f t="shared" si="6"/>
        <v>200700</v>
      </c>
      <c r="G20" s="11">
        <f t="shared" si="6"/>
        <v>368351</v>
      </c>
      <c r="H20" s="11">
        <f t="shared" si="6"/>
        <v>131641</v>
      </c>
      <c r="I20" s="11">
        <f t="shared" si="6"/>
        <v>30856</v>
      </c>
      <c r="J20" s="11">
        <f t="shared" si="6"/>
        <v>77226</v>
      </c>
      <c r="K20" s="11">
        <f t="shared" si="4"/>
        <v>1471430</v>
      </c>
    </row>
    <row r="21" spans="1:12" ht="17.25" customHeight="1">
      <c r="A21" s="12" t="s">
        <v>24</v>
      </c>
      <c r="B21" s="13">
        <v>83665</v>
      </c>
      <c r="C21" s="13">
        <v>106396</v>
      </c>
      <c r="D21" s="13">
        <v>121061</v>
      </c>
      <c r="E21" s="13">
        <v>75500</v>
      </c>
      <c r="F21" s="13">
        <v>114120</v>
      </c>
      <c r="G21" s="13">
        <v>193732</v>
      </c>
      <c r="H21" s="13">
        <v>74308</v>
      </c>
      <c r="I21" s="13">
        <v>19357</v>
      </c>
      <c r="J21" s="13">
        <v>45443</v>
      </c>
      <c r="K21" s="11">
        <f t="shared" si="4"/>
        <v>833582</v>
      </c>
      <c r="L21" s="52"/>
    </row>
    <row r="22" spans="1:12" ht="17.25" customHeight="1">
      <c r="A22" s="12" t="s">
        <v>25</v>
      </c>
      <c r="B22" s="13">
        <v>68115</v>
      </c>
      <c r="C22" s="13">
        <v>67504</v>
      </c>
      <c r="D22" s="13">
        <v>76440</v>
      </c>
      <c r="E22" s="13">
        <v>49518</v>
      </c>
      <c r="F22" s="13">
        <v>83074</v>
      </c>
      <c r="G22" s="13">
        <v>168278</v>
      </c>
      <c r="H22" s="13">
        <v>53221</v>
      </c>
      <c r="I22" s="13">
        <v>10710</v>
      </c>
      <c r="J22" s="13">
        <v>30609</v>
      </c>
      <c r="K22" s="11">
        <f t="shared" si="4"/>
        <v>607469</v>
      </c>
      <c r="L22" s="52"/>
    </row>
    <row r="23" spans="1:11" ht="17.25" customHeight="1">
      <c r="A23" s="12" t="s">
        <v>26</v>
      </c>
      <c r="B23" s="13">
        <v>3521</v>
      </c>
      <c r="C23" s="13">
        <v>4390</v>
      </c>
      <c r="D23" s="13">
        <v>3846</v>
      </c>
      <c r="E23" s="13">
        <v>2700</v>
      </c>
      <c r="F23" s="13">
        <v>3506</v>
      </c>
      <c r="G23" s="13">
        <v>6341</v>
      </c>
      <c r="H23" s="13">
        <v>4112</v>
      </c>
      <c r="I23" s="13">
        <v>789</v>
      </c>
      <c r="J23" s="13">
        <v>1174</v>
      </c>
      <c r="K23" s="11">
        <f t="shared" si="4"/>
        <v>30379</v>
      </c>
    </row>
    <row r="24" spans="1:11" ht="17.25" customHeight="1">
      <c r="A24" s="16" t="s">
        <v>27</v>
      </c>
      <c r="B24" s="13">
        <f>+B25+B26</f>
        <v>145131</v>
      </c>
      <c r="C24" s="13">
        <f aca="true" t="shared" si="7" ref="C24:J24">+C25+C26</f>
        <v>198920</v>
      </c>
      <c r="D24" s="13">
        <f t="shared" si="7"/>
        <v>215971</v>
      </c>
      <c r="E24" s="13">
        <f t="shared" si="7"/>
        <v>132464</v>
      </c>
      <c r="F24" s="13">
        <f t="shared" si="7"/>
        <v>171241</v>
      </c>
      <c r="G24" s="13">
        <f t="shared" si="7"/>
        <v>243825</v>
      </c>
      <c r="H24" s="13">
        <f t="shared" si="7"/>
        <v>113773</v>
      </c>
      <c r="I24" s="13">
        <f t="shared" si="7"/>
        <v>33932</v>
      </c>
      <c r="J24" s="13">
        <f t="shared" si="7"/>
        <v>94963</v>
      </c>
      <c r="K24" s="11">
        <f t="shared" si="4"/>
        <v>1350220</v>
      </c>
    </row>
    <row r="25" spans="1:12" ht="17.25" customHeight="1">
      <c r="A25" s="12" t="s">
        <v>130</v>
      </c>
      <c r="B25" s="13">
        <v>70248</v>
      </c>
      <c r="C25" s="13">
        <v>105716</v>
      </c>
      <c r="D25" s="13">
        <v>122294</v>
      </c>
      <c r="E25" s="13">
        <v>74164</v>
      </c>
      <c r="F25" s="13">
        <v>88852</v>
      </c>
      <c r="G25" s="13">
        <v>117188</v>
      </c>
      <c r="H25" s="13">
        <v>57156</v>
      </c>
      <c r="I25" s="13">
        <v>21539</v>
      </c>
      <c r="J25" s="13">
        <v>52225</v>
      </c>
      <c r="K25" s="11">
        <f t="shared" si="4"/>
        <v>709382</v>
      </c>
      <c r="L25" s="52"/>
    </row>
    <row r="26" spans="1:12" ht="17.25" customHeight="1">
      <c r="A26" s="12" t="s">
        <v>131</v>
      </c>
      <c r="B26" s="13">
        <v>74883</v>
      </c>
      <c r="C26" s="13">
        <v>93204</v>
      </c>
      <c r="D26" s="13">
        <v>93677</v>
      </c>
      <c r="E26" s="13">
        <v>58300</v>
      </c>
      <c r="F26" s="13">
        <v>82389</v>
      </c>
      <c r="G26" s="13">
        <v>126637</v>
      </c>
      <c r="H26" s="13">
        <v>56617</v>
      </c>
      <c r="I26" s="13">
        <v>12393</v>
      </c>
      <c r="J26" s="13">
        <v>42738</v>
      </c>
      <c r="K26" s="11">
        <f t="shared" si="4"/>
        <v>640838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6542</v>
      </c>
      <c r="I27" s="11">
        <v>0</v>
      </c>
      <c r="J27" s="11">
        <v>0</v>
      </c>
      <c r="K27" s="11">
        <f t="shared" si="4"/>
        <v>6542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12727.39</v>
      </c>
      <c r="I35" s="19">
        <v>0</v>
      </c>
      <c r="J35" s="19">
        <v>0</v>
      </c>
      <c r="K35" s="23">
        <f>SUM(B35:J35)</f>
        <v>12727.39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1685974.3099999998</v>
      </c>
      <c r="C47" s="22">
        <f aca="true" t="shared" si="12" ref="C47:H47">+C48+C57</f>
        <v>2411914.02</v>
      </c>
      <c r="D47" s="22">
        <f t="shared" si="12"/>
        <v>2856036.5100000002</v>
      </c>
      <c r="E47" s="22">
        <f t="shared" si="12"/>
        <v>1608699.52</v>
      </c>
      <c r="F47" s="22">
        <f t="shared" si="12"/>
        <v>2194786.09</v>
      </c>
      <c r="G47" s="22">
        <f t="shared" si="12"/>
        <v>3071895.92</v>
      </c>
      <c r="H47" s="22">
        <f t="shared" si="12"/>
        <v>1610242.18</v>
      </c>
      <c r="I47" s="22">
        <f>+I48+I57</f>
        <v>613919.74</v>
      </c>
      <c r="J47" s="22">
        <f>+J48+J57</f>
        <v>997086.3500000001</v>
      </c>
      <c r="K47" s="22">
        <f>SUM(B47:J47)</f>
        <v>17050554.64</v>
      </c>
    </row>
    <row r="48" spans="1:11" ht="17.25" customHeight="1">
      <c r="A48" s="16" t="s">
        <v>113</v>
      </c>
      <c r="B48" s="23">
        <f>SUM(B49:B56)</f>
        <v>1667278.14</v>
      </c>
      <c r="C48" s="23">
        <f aca="true" t="shared" si="13" ref="C48:J48">SUM(C49:C56)</f>
        <v>2388434.0100000002</v>
      </c>
      <c r="D48" s="23">
        <f t="shared" si="13"/>
        <v>2830581.7</v>
      </c>
      <c r="E48" s="23">
        <f t="shared" si="13"/>
        <v>1586313.99</v>
      </c>
      <c r="F48" s="23">
        <f t="shared" si="13"/>
        <v>2171169.09</v>
      </c>
      <c r="G48" s="23">
        <f t="shared" si="13"/>
        <v>3042280.4699999997</v>
      </c>
      <c r="H48" s="23">
        <f t="shared" si="13"/>
        <v>1590171.8199999998</v>
      </c>
      <c r="I48" s="23">
        <f t="shared" si="13"/>
        <v>613919.74</v>
      </c>
      <c r="J48" s="23">
        <f t="shared" si="13"/>
        <v>983085.4600000001</v>
      </c>
      <c r="K48" s="23">
        <f aca="true" t="shared" si="14" ref="K48:K57">SUM(B48:J48)</f>
        <v>16873234.419999998</v>
      </c>
    </row>
    <row r="49" spans="1:11" ht="17.25" customHeight="1">
      <c r="A49" s="34" t="s">
        <v>44</v>
      </c>
      <c r="B49" s="23">
        <f aca="true" t="shared" si="15" ref="B49:H49">ROUND(B30*B7,2)</f>
        <v>1666064.78</v>
      </c>
      <c r="C49" s="23">
        <f t="shared" si="15"/>
        <v>2381129.34</v>
      </c>
      <c r="D49" s="23">
        <f t="shared" si="15"/>
        <v>2828236.74</v>
      </c>
      <c r="E49" s="23">
        <f t="shared" si="15"/>
        <v>1585308.34</v>
      </c>
      <c r="F49" s="23">
        <f t="shared" si="15"/>
        <v>2169348.98</v>
      </c>
      <c r="G49" s="23">
        <f t="shared" si="15"/>
        <v>3039619.86</v>
      </c>
      <c r="H49" s="23">
        <f t="shared" si="15"/>
        <v>1576273.46</v>
      </c>
      <c r="I49" s="23">
        <f>ROUND(I30*I7,2)</f>
        <v>612854.02</v>
      </c>
      <c r="J49" s="23">
        <f>ROUND(J30*J7,2)</f>
        <v>980868.42</v>
      </c>
      <c r="K49" s="23">
        <f t="shared" si="14"/>
        <v>16839703.94</v>
      </c>
    </row>
    <row r="50" spans="1:11" ht="17.25" customHeight="1">
      <c r="A50" s="34" t="s">
        <v>45</v>
      </c>
      <c r="B50" s="19">
        <v>0</v>
      </c>
      <c r="C50" s="23">
        <f>ROUND(C31*C7,2)</f>
        <v>5292.73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5292.73</v>
      </c>
    </row>
    <row r="51" spans="1:11" ht="17.25" customHeight="1">
      <c r="A51" s="66" t="s">
        <v>106</v>
      </c>
      <c r="B51" s="67">
        <f aca="true" t="shared" si="16" ref="B51:H51">ROUND(B32*B7,2)</f>
        <v>-2878.32</v>
      </c>
      <c r="C51" s="67">
        <f t="shared" si="16"/>
        <v>-3761.78</v>
      </c>
      <c r="D51" s="67">
        <f t="shared" si="16"/>
        <v>-4040.8</v>
      </c>
      <c r="E51" s="67">
        <f t="shared" si="16"/>
        <v>-2439.75</v>
      </c>
      <c r="F51" s="67">
        <f t="shared" si="16"/>
        <v>-3461.41</v>
      </c>
      <c r="G51" s="67">
        <f t="shared" si="16"/>
        <v>-4769.47</v>
      </c>
      <c r="H51" s="67">
        <f t="shared" si="16"/>
        <v>-2544.07</v>
      </c>
      <c r="I51" s="19">
        <v>0</v>
      </c>
      <c r="J51" s="19">
        <v>0</v>
      </c>
      <c r="K51" s="67">
        <f>SUM(B51:J51)</f>
        <v>-23895.600000000002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12727.39</v>
      </c>
      <c r="I53" s="31">
        <f>+I35</f>
        <v>0</v>
      </c>
      <c r="J53" s="31">
        <f>+J35</f>
        <v>0</v>
      </c>
      <c r="K53" s="23">
        <f t="shared" si="14"/>
        <v>12727.39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18696.17</v>
      </c>
      <c r="C57" s="36">
        <v>23480.01</v>
      </c>
      <c r="D57" s="36">
        <v>25454.81</v>
      </c>
      <c r="E57" s="36">
        <v>22385.53</v>
      </c>
      <c r="F57" s="36">
        <v>23617</v>
      </c>
      <c r="G57" s="36">
        <v>29615.45</v>
      </c>
      <c r="H57" s="36">
        <v>20070.36</v>
      </c>
      <c r="I57" s="19">
        <v>0</v>
      </c>
      <c r="J57" s="36">
        <v>14000.89</v>
      </c>
      <c r="K57" s="36">
        <f t="shared" si="14"/>
        <v>177320.22000000003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-212233.12000000002</v>
      </c>
      <c r="C61" s="35">
        <f t="shared" si="17"/>
        <v>-144919.28</v>
      </c>
      <c r="D61" s="35">
        <f t="shared" si="17"/>
        <v>-148764.59</v>
      </c>
      <c r="E61" s="35">
        <f t="shared" si="17"/>
        <v>-249418.81</v>
      </c>
      <c r="F61" s="35">
        <f t="shared" si="17"/>
        <v>-176362.55999999994</v>
      </c>
      <c r="G61" s="35">
        <f t="shared" si="17"/>
        <v>-265657.1</v>
      </c>
      <c r="H61" s="35">
        <f t="shared" si="17"/>
        <v>-173492.89</v>
      </c>
      <c r="I61" s="35">
        <f t="shared" si="17"/>
        <v>-81687.08</v>
      </c>
      <c r="J61" s="35">
        <f t="shared" si="17"/>
        <v>-73985.81999999999</v>
      </c>
      <c r="K61" s="35">
        <f>SUM(B61:J61)</f>
        <v>-1526521.2500000002</v>
      </c>
    </row>
    <row r="62" spans="1:11" ht="18.75" customHeight="1">
      <c r="A62" s="16" t="s">
        <v>75</v>
      </c>
      <c r="B62" s="35">
        <f aca="true" t="shared" si="18" ref="B62:J62">B63+B64+B65+B66+B67+B68</f>
        <v>-219792.21000000002</v>
      </c>
      <c r="C62" s="35">
        <f t="shared" si="18"/>
        <v>-202417.71</v>
      </c>
      <c r="D62" s="35">
        <f t="shared" si="18"/>
        <v>-202506.22</v>
      </c>
      <c r="E62" s="35">
        <f t="shared" si="18"/>
        <v>-249661.06</v>
      </c>
      <c r="F62" s="35">
        <f t="shared" si="18"/>
        <v>-243294.63999999998</v>
      </c>
      <c r="G62" s="35">
        <f t="shared" si="18"/>
        <v>-262405.02999999997</v>
      </c>
      <c r="H62" s="35">
        <f t="shared" si="18"/>
        <v>-174701.2</v>
      </c>
      <c r="I62" s="35">
        <f t="shared" si="18"/>
        <v>-32505.2</v>
      </c>
      <c r="J62" s="35">
        <f t="shared" si="18"/>
        <v>-63608.2</v>
      </c>
      <c r="K62" s="35">
        <f aca="true" t="shared" si="19" ref="K62:K91">SUM(B62:J62)</f>
        <v>-1650891.4699999997</v>
      </c>
    </row>
    <row r="63" spans="1:11" ht="18.75" customHeight="1">
      <c r="A63" s="12" t="s">
        <v>76</v>
      </c>
      <c r="B63" s="35">
        <f>-ROUND(B9*$D$3,2)</f>
        <v>-142116.2</v>
      </c>
      <c r="C63" s="35">
        <f aca="true" t="shared" si="20" ref="C63:J63">-ROUND(C9*$D$3,2)</f>
        <v>-198390.4</v>
      </c>
      <c r="D63" s="35">
        <f t="shared" si="20"/>
        <v>-179671.6</v>
      </c>
      <c r="E63" s="35">
        <f t="shared" si="20"/>
        <v>-129713</v>
      </c>
      <c r="F63" s="35">
        <f t="shared" si="20"/>
        <v>-149389.4</v>
      </c>
      <c r="G63" s="35">
        <f t="shared" si="20"/>
        <v>-191257.8</v>
      </c>
      <c r="H63" s="35">
        <f t="shared" si="20"/>
        <v>-174701.2</v>
      </c>
      <c r="I63" s="35">
        <f t="shared" si="20"/>
        <v>-32505.2</v>
      </c>
      <c r="J63" s="35">
        <f t="shared" si="20"/>
        <v>-63608.2</v>
      </c>
      <c r="K63" s="35">
        <f t="shared" si="19"/>
        <v>-1261352.9999999998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-1022.2</v>
      </c>
      <c r="C65" s="35">
        <v>-288.8</v>
      </c>
      <c r="D65" s="35">
        <v>-159.6</v>
      </c>
      <c r="E65" s="35">
        <v>-1064</v>
      </c>
      <c r="F65" s="35">
        <v>-752.4</v>
      </c>
      <c r="G65" s="35">
        <v>-535.8</v>
      </c>
      <c r="H65" s="19">
        <v>0</v>
      </c>
      <c r="I65" s="19">
        <v>0</v>
      </c>
      <c r="J65" s="19">
        <v>0</v>
      </c>
      <c r="K65" s="35">
        <f t="shared" si="19"/>
        <v>-3822.8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-76653.81</v>
      </c>
      <c r="C67" s="35">
        <v>-3738.51</v>
      </c>
      <c r="D67" s="35">
        <v>-22675.02</v>
      </c>
      <c r="E67" s="35">
        <v>-118884.06</v>
      </c>
      <c r="F67" s="35">
        <v>-93152.84</v>
      </c>
      <c r="G67" s="35">
        <v>-70611.43</v>
      </c>
      <c r="H67" s="19">
        <v>0</v>
      </c>
      <c r="I67" s="19">
        <v>0</v>
      </c>
      <c r="J67" s="19">
        <v>0</v>
      </c>
      <c r="K67" s="35">
        <f t="shared" si="19"/>
        <v>-385715.67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-21141.66</v>
      </c>
      <c r="D69" s="67">
        <f t="shared" si="21"/>
        <v>-21987.59</v>
      </c>
      <c r="E69" s="67">
        <f t="shared" si="21"/>
        <v>-13964.76</v>
      </c>
      <c r="F69" s="67">
        <f t="shared" si="21"/>
        <v>-19571.13</v>
      </c>
      <c r="G69" s="67">
        <f t="shared" si="21"/>
        <v>-29749.36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-212931.41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22070.04</v>
      </c>
      <c r="C101" s="67">
        <v>78640.09</v>
      </c>
      <c r="D101" s="67">
        <v>75729.22</v>
      </c>
      <c r="E101" s="67">
        <v>14207.01</v>
      </c>
      <c r="F101" s="67">
        <v>86503.21</v>
      </c>
      <c r="G101" s="67">
        <v>26497.29</v>
      </c>
      <c r="H101" s="67">
        <v>15527.36</v>
      </c>
      <c r="I101" s="67">
        <v>18127.41</v>
      </c>
      <c r="J101" s="19">
        <v>0</v>
      </c>
      <c r="K101" s="67">
        <f>SUM(B101:J101)</f>
        <v>337301.62999999995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1473741.19</v>
      </c>
      <c r="C104" s="24">
        <f t="shared" si="22"/>
        <v>2266994.7399999998</v>
      </c>
      <c r="D104" s="24">
        <f t="shared" si="22"/>
        <v>2707271.9200000004</v>
      </c>
      <c r="E104" s="24">
        <f t="shared" si="22"/>
        <v>1359280.71</v>
      </c>
      <c r="F104" s="24">
        <f t="shared" si="22"/>
        <v>2018423.53</v>
      </c>
      <c r="G104" s="24">
        <f t="shared" si="22"/>
        <v>2806238.8200000003</v>
      </c>
      <c r="H104" s="24">
        <f t="shared" si="22"/>
        <v>1436749.29</v>
      </c>
      <c r="I104" s="24">
        <f>+I105+I106</f>
        <v>532232.66</v>
      </c>
      <c r="J104" s="24">
        <f>+J105+J106</f>
        <v>923100.5300000001</v>
      </c>
      <c r="K104" s="48">
        <f>SUM(B104:J104)</f>
        <v>15524033.389999999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1455045.02</v>
      </c>
      <c r="C105" s="24">
        <f t="shared" si="23"/>
        <v>2243514.73</v>
      </c>
      <c r="D105" s="24">
        <f t="shared" si="23"/>
        <v>2681817.1100000003</v>
      </c>
      <c r="E105" s="24">
        <f t="shared" si="23"/>
        <v>1336895.18</v>
      </c>
      <c r="F105" s="24">
        <f t="shared" si="23"/>
        <v>1994806.53</v>
      </c>
      <c r="G105" s="24">
        <f t="shared" si="23"/>
        <v>2776623.37</v>
      </c>
      <c r="H105" s="24">
        <f t="shared" si="23"/>
        <v>1416678.93</v>
      </c>
      <c r="I105" s="24">
        <f t="shared" si="23"/>
        <v>532232.66</v>
      </c>
      <c r="J105" s="24">
        <f t="shared" si="23"/>
        <v>909099.6400000001</v>
      </c>
      <c r="K105" s="48">
        <f>SUM(B105:J105)</f>
        <v>15346713.170000002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18696.17</v>
      </c>
      <c r="C106" s="24">
        <f t="shared" si="24"/>
        <v>23480.01</v>
      </c>
      <c r="D106" s="24">
        <f t="shared" si="24"/>
        <v>25454.81</v>
      </c>
      <c r="E106" s="24">
        <f t="shared" si="24"/>
        <v>22385.53</v>
      </c>
      <c r="F106" s="24">
        <f t="shared" si="24"/>
        <v>23617</v>
      </c>
      <c r="G106" s="24">
        <f t="shared" si="24"/>
        <v>29615.45</v>
      </c>
      <c r="H106" s="24">
        <f t="shared" si="24"/>
        <v>20070.36</v>
      </c>
      <c r="I106" s="19">
        <f t="shared" si="24"/>
        <v>0</v>
      </c>
      <c r="J106" s="24">
        <f t="shared" si="24"/>
        <v>14000.89</v>
      </c>
      <c r="K106" s="48">
        <f>SUM(B106:J106)</f>
        <v>177320.22000000003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15524033.37</v>
      </c>
      <c r="L112" s="54"/>
    </row>
    <row r="113" spans="1:11" ht="18.75" customHeight="1">
      <c r="A113" s="26" t="s">
        <v>71</v>
      </c>
      <c r="B113" s="27">
        <v>184121.44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184121.44</v>
      </c>
    </row>
    <row r="114" spans="1:11" ht="18.75" customHeight="1">
      <c r="A114" s="26" t="s">
        <v>72</v>
      </c>
      <c r="B114" s="27">
        <v>1289619.75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1289619.75</v>
      </c>
    </row>
    <row r="115" spans="1:11" ht="18.75" customHeight="1">
      <c r="A115" s="26" t="s">
        <v>73</v>
      </c>
      <c r="B115" s="40">
        <v>0</v>
      </c>
      <c r="C115" s="27">
        <f>+C104</f>
        <v>2266994.7399999998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2266994.7399999998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2707271.9200000004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2707271.9200000004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1359280.71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1359280.71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383130.91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383130.91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715404.39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715404.39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101532.33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101532.33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818355.9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818355.9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856251.11</v>
      </c>
      <c r="H122" s="40">
        <v>0</v>
      </c>
      <c r="I122" s="40">
        <v>0</v>
      </c>
      <c r="J122" s="40">
        <v>0</v>
      </c>
      <c r="K122" s="41">
        <f t="shared" si="25"/>
        <v>856251.11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64821.07</v>
      </c>
      <c r="H123" s="40">
        <v>0</v>
      </c>
      <c r="I123" s="40">
        <v>0</v>
      </c>
      <c r="J123" s="40">
        <v>0</v>
      </c>
      <c r="K123" s="41">
        <f t="shared" si="25"/>
        <v>64821.07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411784.65</v>
      </c>
      <c r="H124" s="40">
        <v>0</v>
      </c>
      <c r="I124" s="40">
        <v>0</v>
      </c>
      <c r="J124" s="40">
        <v>0</v>
      </c>
      <c r="K124" s="41">
        <f t="shared" si="25"/>
        <v>411784.65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399645.47</v>
      </c>
      <c r="H125" s="40">
        <v>0</v>
      </c>
      <c r="I125" s="40">
        <v>0</v>
      </c>
      <c r="J125" s="40">
        <v>0</v>
      </c>
      <c r="K125" s="41">
        <f t="shared" si="25"/>
        <v>399645.47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1073736.51</v>
      </c>
      <c r="H126" s="40">
        <v>0</v>
      </c>
      <c r="I126" s="40">
        <v>0</v>
      </c>
      <c r="J126" s="40">
        <v>0</v>
      </c>
      <c r="K126" s="41">
        <f t="shared" si="25"/>
        <v>1073736.51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512315.79</v>
      </c>
      <c r="I127" s="40">
        <v>0</v>
      </c>
      <c r="J127" s="40">
        <v>0</v>
      </c>
      <c r="K127" s="41">
        <f t="shared" si="25"/>
        <v>512315.79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924433.49</v>
      </c>
      <c r="I128" s="40">
        <v>0</v>
      </c>
      <c r="J128" s="40">
        <v>0</v>
      </c>
      <c r="K128" s="41">
        <f t="shared" si="25"/>
        <v>924433.49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532232.66</v>
      </c>
      <c r="J129" s="40">
        <v>0</v>
      </c>
      <c r="K129" s="41">
        <f t="shared" si="25"/>
        <v>532232.66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923100.53</v>
      </c>
      <c r="K130" s="44">
        <f t="shared" si="25"/>
        <v>923100.53</v>
      </c>
    </row>
    <row r="131" spans="1:11" ht="18.75" customHeight="1">
      <c r="A131" s="85" t="s">
        <v>134</v>
      </c>
      <c r="B131" s="85"/>
      <c r="C131" s="85"/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8">
    <mergeCell ref="A131:C131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2016-12-27T18:41:21Z</dcterms:modified>
  <cp:category/>
  <cp:version/>
  <cp:contentType/>
  <cp:contentStatus/>
</cp:coreProperties>
</file>