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<sst xmlns="http://schemas.openxmlformats.org/spreadsheetml/2006/main" count="134" uniqueCount="134">
  <si>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</si>
  <si>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</si>
  <si>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</si>
  <si>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</si>
  <si>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</si>
  <si>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</si>
  <si>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</si>
  <si>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</si>
  <si>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</si>
  <si>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</si>
  <si>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</si>
  <si>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</si>
  <si>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</si>
  <si>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</si>
  <si>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</si>
  <si>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</si>
  <si>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</si>
  <si>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</si>
  <si>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</si>
  <si>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</si>
  <si>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</si>
  <si>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</si>
  <si>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</si>
  <si>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</si>
  <si>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</si>
  <si>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</si>
  <si>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</si>
  <si>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</si>
  <si>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</si>
  <si>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</si>
  <si>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</si>
  <si>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</si>
  <si>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</si>
  <si>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</si>
  <si>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</si>
  <si>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</si>
  <si>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</si>
  <si>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</si>
  <si>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</si>
  <si>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</si>
  <si>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</si>
  <si>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</si>
  <si>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</si>
  <si>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</si>
  <si>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</si>
  <si>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</si>
  <si>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</si>
  <si>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</si>
  <si>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</si>
  <si>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</si>
  <si>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</si>
  <si>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</si>
  <si>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</si>
  <si>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</si>
  <si>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</si>
  <si>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</si>
  <si>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</si>
  <si>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</si>
  <si>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</si>
  <si>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</si>
  <si>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</si>
  <si>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</si>
  <si>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</si>
  <si>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</si>
  <si>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</si>
  <si>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</si>
  <si>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</si>
  <si>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</si>
  <si>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</si>
  <si>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</si>
  <si>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</si>
  <si>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</si>
  <si>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</si>
  <si>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</si>
  <si>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</si>
  <si>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</si>
  <si>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</si>
  <si>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</si>
  <si>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</si>
  <si>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</si>
  <si>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</si>
  <si>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</si>
  <si>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</si>
  <si>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</si>
  <si>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</si>
  <si>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</si>
  <si>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</si>
  <si>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</si>
  <si>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</si>
  <si>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</si>
  <si>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</si>
  <si>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</si>
  <si>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</si>
  <si>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</si>
  <si>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</si>
  <si>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</si>
  <si>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</si>
  <si>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</si>
  <si>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</si>
  <si>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</si>
  <si>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</si>
  <si>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</si>
  <si>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</si>
  <si>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</si>
  <si>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</si>
  <si>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</si>
  <si>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</si>
  <si>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</si>
  <si>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</si>
  <si>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</si>
  <si>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</si>
  <si>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</si>
  <si>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</si>
  <si>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</si>
  <si>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</si>
  <si>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</si>
  <si>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</si>
  <si>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</si>
  <si>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</si>
  <si>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</si>
  <si>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</si>
  <si>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</si>
  <si>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</si>
  <si>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</si>
  <si>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</si>
  <si>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</si>
  <si>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</si>
  <si>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</si>
  <si>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</si>
  <si>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</si>
  <si>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</si>
  <si>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</si>
  <si>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</si>
  <si>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12/12/16 - VENCIMENTO 26/12/16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</si>
</sst>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562543</v>
      </c>
      <c r="C7" s="9">
        <f t="shared" si="0"/>
        <v>705875</v>
      </c>
      <c r="D7" s="9">
        <f t="shared" si="0"/>
        <v>747690</v>
      </c>
      <c r="E7" s="9">
        <f t="shared" si="0"/>
        <v>500010</v>
      </c>
      <c r="F7" s="9">
        <f t="shared" si="0"/>
        <v>691680</v>
      </c>
      <c r="G7" s="9">
        <f t="shared" si="0"/>
        <v>1165275</v>
      </c>
      <c r="H7" s="9">
        <f t="shared" si="0"/>
        <v>526472</v>
      </c>
      <c r="I7" s="9">
        <f t="shared" si="0"/>
        <v>114364</v>
      </c>
      <c r="J7" s="9">
        <f t="shared" si="0"/>
        <v>299272</v>
      </c>
      <c r="K7" s="9">
        <f t="shared" si="0"/>
        <v>5313181</v>
      </c>
      <c r="L7" s="52"/>
    </row>
    <row r="8" spans="1:11" ht="17.25" customHeight="1">
      <c r="A8" s="10" t="s">
        <v>99</v>
      </c>
      <c r="B8" s="11">
        <f>B9+B12+B16</f>
        <v>284170</v>
      </c>
      <c r="C8" s="11">
        <f aca="true" t="shared" si="1" ref="C8:J8">C9+C12+C16</f>
        <v>366974</v>
      </c>
      <c r="D8" s="11">
        <f t="shared" si="1"/>
        <v>367577</v>
      </c>
      <c r="E8" s="11">
        <f t="shared" si="1"/>
        <v>258591</v>
      </c>
      <c r="F8" s="11">
        <f t="shared" si="1"/>
        <v>345620</v>
      </c>
      <c r="G8" s="11">
        <f t="shared" si="1"/>
        <v>583752</v>
      </c>
      <c r="H8" s="11">
        <f t="shared" si="1"/>
        <v>288072</v>
      </c>
      <c r="I8" s="11">
        <f t="shared" si="1"/>
        <v>54369</v>
      </c>
      <c r="J8" s="11">
        <f t="shared" si="1"/>
        <v>145324</v>
      </c>
      <c r="K8" s="11">
        <f>SUM(B8:J8)</f>
        <v>2694449</v>
      </c>
    </row>
    <row r="9" spans="1:11" ht="17.25" customHeight="1">
      <c r="A9" s="15" t="s">
        <v>17</v>
      </c>
      <c r="B9" s="13">
        <f>+B10+B11</f>
        <v>38976</v>
      </c>
      <c r="C9" s="13">
        <f aca="true" t="shared" si="2" ref="C9:J9">+C10+C11</f>
        <v>52880</v>
      </c>
      <c r="D9" s="13">
        <f t="shared" si="2"/>
        <v>49315</v>
      </c>
      <c r="E9" s="13">
        <f t="shared" si="2"/>
        <v>34895</v>
      </c>
      <c r="F9" s="13">
        <f t="shared" si="2"/>
        <v>41224</v>
      </c>
      <c r="G9" s="13">
        <f t="shared" si="2"/>
        <v>52889</v>
      </c>
      <c r="H9" s="13">
        <f t="shared" si="2"/>
        <v>46989</v>
      </c>
      <c r="I9" s="13">
        <f t="shared" si="2"/>
        <v>8641</v>
      </c>
      <c r="J9" s="13">
        <f t="shared" si="2"/>
        <v>17962</v>
      </c>
      <c r="K9" s="11">
        <f>SUM(B9:J9)</f>
        <v>343771</v>
      </c>
    </row>
    <row r="10" spans="1:11" ht="17.25" customHeight="1">
      <c r="A10" s="29" t="s">
        <v>18</v>
      </c>
      <c r="B10" s="13">
        <v>38976</v>
      </c>
      <c r="C10" s="13">
        <v>52880</v>
      </c>
      <c r="D10" s="13">
        <v>49315</v>
      </c>
      <c r="E10" s="13">
        <v>34895</v>
      </c>
      <c r="F10" s="13">
        <v>41224</v>
      </c>
      <c r="G10" s="13">
        <v>52889</v>
      </c>
      <c r="H10" s="13">
        <v>46989</v>
      </c>
      <c r="I10" s="13">
        <v>8641</v>
      </c>
      <c r="J10" s="13">
        <v>17962</v>
      </c>
      <c r="K10" s="11">
        <f>SUM(B10:J10)</f>
        <v>343771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202675</v>
      </c>
      <c r="C12" s="17">
        <f t="shared" si="3"/>
        <v>262651</v>
      </c>
      <c r="D12" s="17">
        <f t="shared" si="3"/>
        <v>265268</v>
      </c>
      <c r="E12" s="17">
        <f t="shared" si="3"/>
        <v>187420</v>
      </c>
      <c r="F12" s="17">
        <f t="shared" si="3"/>
        <v>246409</v>
      </c>
      <c r="G12" s="17">
        <f t="shared" si="3"/>
        <v>425810</v>
      </c>
      <c r="H12" s="17">
        <f t="shared" si="3"/>
        <v>203937</v>
      </c>
      <c r="I12" s="17">
        <f t="shared" si="3"/>
        <v>37384</v>
      </c>
      <c r="J12" s="17">
        <f t="shared" si="3"/>
        <v>105156</v>
      </c>
      <c r="K12" s="11">
        <f aca="true" t="shared" si="4" ref="K12:K27">SUM(B12:J12)</f>
        <v>1936710</v>
      </c>
    </row>
    <row r="13" spans="1:13" ht="17.25" customHeight="1">
      <c r="A13" s="14" t="s">
        <v>20</v>
      </c>
      <c r="B13" s="13">
        <v>96146</v>
      </c>
      <c r="C13" s="13">
        <v>134332</v>
      </c>
      <c r="D13" s="13">
        <v>138734</v>
      </c>
      <c r="E13" s="13">
        <v>95934</v>
      </c>
      <c r="F13" s="13">
        <v>122708</v>
      </c>
      <c r="G13" s="13">
        <v>200666</v>
      </c>
      <c r="H13" s="13">
        <v>94703</v>
      </c>
      <c r="I13" s="13">
        <v>20965</v>
      </c>
      <c r="J13" s="13">
        <v>54574</v>
      </c>
      <c r="K13" s="11">
        <f t="shared" si="4"/>
        <v>958762</v>
      </c>
      <c r="L13" s="52"/>
      <c r="M13" s="53"/>
    </row>
    <row r="14" spans="1:12" ht="17.25" customHeight="1">
      <c r="A14" s="14" t="s">
        <v>21</v>
      </c>
      <c r="B14" s="13">
        <v>99418</v>
      </c>
      <c r="C14" s="13">
        <v>118182</v>
      </c>
      <c r="D14" s="13">
        <v>119243</v>
      </c>
      <c r="E14" s="13">
        <v>84665</v>
      </c>
      <c r="F14" s="13">
        <v>116483</v>
      </c>
      <c r="G14" s="13">
        <v>213251</v>
      </c>
      <c r="H14" s="13">
        <v>98367</v>
      </c>
      <c r="I14" s="13">
        <v>14657</v>
      </c>
      <c r="J14" s="13">
        <v>48283</v>
      </c>
      <c r="K14" s="11">
        <f t="shared" si="4"/>
        <v>912549</v>
      </c>
      <c r="L14" s="52"/>
    </row>
    <row r="15" spans="1:11" ht="17.25" customHeight="1">
      <c r="A15" s="14" t="s">
        <v>22</v>
      </c>
      <c r="B15" s="13">
        <v>7111</v>
      </c>
      <c r="C15" s="13">
        <v>10137</v>
      </c>
      <c r="D15" s="13">
        <v>7291</v>
      </c>
      <c r="E15" s="13">
        <v>6821</v>
      </c>
      <c r="F15" s="13">
        <v>7218</v>
      </c>
      <c r="G15" s="13">
        <v>11893</v>
      </c>
      <c r="H15" s="13">
        <v>10867</v>
      </c>
      <c r="I15" s="13">
        <v>1762</v>
      </c>
      <c r="J15" s="13">
        <v>2299</v>
      </c>
      <c r="K15" s="11">
        <f t="shared" si="4"/>
        <v>65399</v>
      </c>
    </row>
    <row r="16" spans="1:11" ht="17.25" customHeight="1">
      <c r="A16" s="15" t="s">
        <v>95</v>
      </c>
      <c r="B16" s="13">
        <f>B17+B18+B19</f>
        <v>42519</v>
      </c>
      <c r="C16" s="13">
        <f aca="true" t="shared" si="5" ref="C16:J16">C17+C18+C19</f>
        <v>51443</v>
      </c>
      <c r="D16" s="13">
        <f t="shared" si="5"/>
        <v>52994</v>
      </c>
      <c r="E16" s="13">
        <f t="shared" si="5"/>
        <v>36276</v>
      </c>
      <c r="F16" s="13">
        <f t="shared" si="5"/>
        <v>57987</v>
      </c>
      <c r="G16" s="13">
        <f t="shared" si="5"/>
        <v>105053</v>
      </c>
      <c r="H16" s="13">
        <f t="shared" si="5"/>
        <v>37146</v>
      </c>
      <c r="I16" s="13">
        <f t="shared" si="5"/>
        <v>8344</v>
      </c>
      <c r="J16" s="13">
        <f t="shared" si="5"/>
        <v>22206</v>
      </c>
      <c r="K16" s="11">
        <f t="shared" si="4"/>
        <v>413968</v>
      </c>
    </row>
    <row r="17" spans="1:11" ht="17.25" customHeight="1">
      <c r="A17" s="14" t="s">
        <v>96</v>
      </c>
      <c r="B17" s="13">
        <v>23182</v>
      </c>
      <c r="C17" s="13">
        <v>30358</v>
      </c>
      <c r="D17" s="13">
        <v>29081</v>
      </c>
      <c r="E17" s="13">
        <v>20604</v>
      </c>
      <c r="F17" s="13">
        <v>32414</v>
      </c>
      <c r="G17" s="13">
        <v>55938</v>
      </c>
      <c r="H17" s="13">
        <v>21619</v>
      </c>
      <c r="I17" s="13">
        <v>5128</v>
      </c>
      <c r="J17" s="13">
        <v>11835</v>
      </c>
      <c r="K17" s="11">
        <f t="shared" si="4"/>
        <v>230159</v>
      </c>
    </row>
    <row r="18" spans="1:11" ht="17.25" customHeight="1">
      <c r="A18" s="14" t="s">
        <v>97</v>
      </c>
      <c r="B18" s="13">
        <v>18407</v>
      </c>
      <c r="C18" s="13">
        <v>19772</v>
      </c>
      <c r="D18" s="13">
        <v>23057</v>
      </c>
      <c r="E18" s="13">
        <v>14858</v>
      </c>
      <c r="F18" s="13">
        <v>24537</v>
      </c>
      <c r="G18" s="13">
        <v>47445</v>
      </c>
      <c r="H18" s="13">
        <v>14309</v>
      </c>
      <c r="I18" s="13">
        <v>3032</v>
      </c>
      <c r="J18" s="13">
        <v>10010</v>
      </c>
      <c r="K18" s="11">
        <f t="shared" si="4"/>
        <v>175427</v>
      </c>
    </row>
    <row r="19" spans="1:11" ht="17.25" customHeight="1">
      <c r="A19" s="14" t="s">
        <v>98</v>
      </c>
      <c r="B19" s="13">
        <v>930</v>
      </c>
      <c r="C19" s="13">
        <v>1313</v>
      </c>
      <c r="D19" s="13">
        <v>856</v>
      </c>
      <c r="E19" s="13">
        <v>814</v>
      </c>
      <c r="F19" s="13">
        <v>1036</v>
      </c>
      <c r="G19" s="13">
        <v>1670</v>
      </c>
      <c r="H19" s="13">
        <v>1218</v>
      </c>
      <c r="I19" s="13">
        <v>184</v>
      </c>
      <c r="J19" s="13">
        <v>361</v>
      </c>
      <c r="K19" s="11">
        <f t="shared" si="4"/>
        <v>8382</v>
      </c>
    </row>
    <row r="20" spans="1:11" ht="17.25" customHeight="1">
      <c r="A20" s="16" t="s">
        <v>23</v>
      </c>
      <c r="B20" s="11">
        <f>+B21+B22+B23</f>
        <v>144489</v>
      </c>
      <c r="C20" s="11">
        <f aca="true" t="shared" si="6" ref="C20:J20">+C21+C22+C23</f>
        <v>160716</v>
      </c>
      <c r="D20" s="11">
        <f t="shared" si="6"/>
        <v>183837</v>
      </c>
      <c r="E20" s="11">
        <f t="shared" si="6"/>
        <v>119652</v>
      </c>
      <c r="F20" s="11">
        <f t="shared" si="6"/>
        <v>185843</v>
      </c>
      <c r="G20" s="11">
        <f t="shared" si="6"/>
        <v>348386</v>
      </c>
      <c r="H20" s="11">
        <f t="shared" si="6"/>
        <v>123936</v>
      </c>
      <c r="I20" s="11">
        <f t="shared" si="6"/>
        <v>28827</v>
      </c>
      <c r="J20" s="11">
        <f t="shared" si="6"/>
        <v>70130</v>
      </c>
      <c r="K20" s="11">
        <f t="shared" si="4"/>
        <v>1365816</v>
      </c>
    </row>
    <row r="21" spans="1:12" ht="17.25" customHeight="1">
      <c r="A21" s="12" t="s">
        <v>24</v>
      </c>
      <c r="B21" s="13">
        <v>75230</v>
      </c>
      <c r="C21" s="13">
        <v>93189</v>
      </c>
      <c r="D21" s="13">
        <v>107496</v>
      </c>
      <c r="E21" s="13">
        <v>69003</v>
      </c>
      <c r="F21" s="13">
        <v>103069</v>
      </c>
      <c r="G21" s="13">
        <v>179694</v>
      </c>
      <c r="H21" s="13">
        <v>68369</v>
      </c>
      <c r="I21" s="13">
        <v>17853</v>
      </c>
      <c r="J21" s="13">
        <v>40000</v>
      </c>
      <c r="K21" s="11">
        <f t="shared" si="4"/>
        <v>753903</v>
      </c>
      <c r="L21" s="52"/>
    </row>
    <row r="22" spans="1:12" ht="17.25" customHeight="1">
      <c r="A22" s="12" t="s">
        <v>25</v>
      </c>
      <c r="B22" s="13">
        <v>65670</v>
      </c>
      <c r="C22" s="13">
        <v>63422</v>
      </c>
      <c r="D22" s="13">
        <v>72762</v>
      </c>
      <c r="E22" s="13">
        <v>47928</v>
      </c>
      <c r="F22" s="13">
        <v>79352</v>
      </c>
      <c r="G22" s="13">
        <v>162130</v>
      </c>
      <c r="H22" s="13">
        <v>51483</v>
      </c>
      <c r="I22" s="13">
        <v>10257</v>
      </c>
      <c r="J22" s="13">
        <v>28986</v>
      </c>
      <c r="K22" s="11">
        <f t="shared" si="4"/>
        <v>581990</v>
      </c>
      <c r="L22" s="52"/>
    </row>
    <row r="23" spans="1:11" ht="17.25" customHeight="1">
      <c r="A23" s="12" t="s">
        <v>26</v>
      </c>
      <c r="B23" s="13">
        <v>3589</v>
      </c>
      <c r="C23" s="13">
        <v>4105</v>
      </c>
      <c r="D23" s="13">
        <v>3579</v>
      </c>
      <c r="E23" s="13">
        <v>2721</v>
      </c>
      <c r="F23" s="13">
        <v>3422</v>
      </c>
      <c r="G23" s="13">
        <v>6562</v>
      </c>
      <c r="H23" s="13">
        <v>4084</v>
      </c>
      <c r="I23" s="13">
        <v>717</v>
      </c>
      <c r="J23" s="13">
        <v>1144</v>
      </c>
      <c r="K23" s="11">
        <f t="shared" si="4"/>
        <v>29923</v>
      </c>
    </row>
    <row r="24" spans="1:11" ht="17.25" customHeight="1">
      <c r="A24" s="16" t="s">
        <v>27</v>
      </c>
      <c r="B24" s="13">
        <f>+B25+B26</f>
        <v>133884</v>
      </c>
      <c r="C24" s="13">
        <f aca="true" t="shared" si="7" ref="C24:J24">+C25+C26</f>
        <v>178185</v>
      </c>
      <c r="D24" s="13">
        <f t="shared" si="7"/>
        <v>196276</v>
      </c>
      <c r="E24" s="13">
        <f t="shared" si="7"/>
        <v>121767</v>
      </c>
      <c r="F24" s="13">
        <f t="shared" si="7"/>
        <v>160217</v>
      </c>
      <c r="G24" s="13">
        <f t="shared" si="7"/>
        <v>233137</v>
      </c>
      <c r="H24" s="13">
        <f t="shared" si="7"/>
        <v>108049</v>
      </c>
      <c r="I24" s="13">
        <f t="shared" si="7"/>
        <v>31168</v>
      </c>
      <c r="J24" s="13">
        <f t="shared" si="7"/>
        <v>83818</v>
      </c>
      <c r="K24" s="11">
        <f t="shared" si="4"/>
        <v>1246501</v>
      </c>
    </row>
    <row r="25" spans="1:12" ht="17.25" customHeight="1">
      <c r="A25" s="12" t="s">
        <v>131</v>
      </c>
      <c r="B25" s="13">
        <v>62442</v>
      </c>
      <c r="C25" s="13">
        <v>91604</v>
      </c>
      <c r="D25" s="13">
        <v>107725</v>
      </c>
      <c r="E25" s="13">
        <v>66524</v>
      </c>
      <c r="F25" s="13">
        <v>79702</v>
      </c>
      <c r="G25" s="13">
        <v>108545</v>
      </c>
      <c r="H25" s="13">
        <v>52932</v>
      </c>
      <c r="I25" s="13">
        <v>19274</v>
      </c>
      <c r="J25" s="13">
        <v>44319</v>
      </c>
      <c r="K25" s="11">
        <f t="shared" si="4"/>
        <v>633067</v>
      </c>
      <c r="L25" s="52"/>
    </row>
    <row r="26" spans="1:12" ht="17.25" customHeight="1">
      <c r="A26" s="12" t="s">
        <v>132</v>
      </c>
      <c r="B26" s="13">
        <v>71442</v>
      </c>
      <c r="C26" s="13">
        <v>86581</v>
      </c>
      <c r="D26" s="13">
        <v>88551</v>
      </c>
      <c r="E26" s="13">
        <v>55243</v>
      </c>
      <c r="F26" s="13">
        <v>80515</v>
      </c>
      <c r="G26" s="13">
        <v>124592</v>
      </c>
      <c r="H26" s="13">
        <v>55117</v>
      </c>
      <c r="I26" s="13">
        <v>11894</v>
      </c>
      <c r="J26" s="13">
        <v>39499</v>
      </c>
      <c r="K26" s="11">
        <f t="shared" si="4"/>
        <v>613434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6415</v>
      </c>
      <c r="I27" s="11">
        <v>0</v>
      </c>
      <c r="J27" s="11">
        <v>0</v>
      </c>
      <c r="K27" s="11">
        <f t="shared" si="4"/>
        <v>6415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13089.35</v>
      </c>
      <c r="I35" s="19">
        <v>0</v>
      </c>
      <c r="J35" s="19">
        <v>0</v>
      </c>
      <c r="K35" s="23">
        <f>SUM(B35:J35)</f>
        <v>13089.35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1583057.1099999999</v>
      </c>
      <c r="C47" s="22">
        <f aca="true" t="shared" si="12" ref="C47:H47">+C48+C57</f>
        <v>2220003.27</v>
      </c>
      <c r="D47" s="22">
        <f t="shared" si="12"/>
        <v>2644718.0399999996</v>
      </c>
      <c r="E47" s="22">
        <f t="shared" si="12"/>
        <v>1511720.42</v>
      </c>
      <c r="F47" s="22">
        <f t="shared" si="12"/>
        <v>2063060.2300000002</v>
      </c>
      <c r="G47" s="22">
        <f t="shared" si="12"/>
        <v>2928791.97</v>
      </c>
      <c r="H47" s="22">
        <f t="shared" si="12"/>
        <v>1534950.8300000003</v>
      </c>
      <c r="I47" s="22">
        <f>+I48+I57</f>
        <v>578752.59</v>
      </c>
      <c r="J47" s="22">
        <f>+J48+J57</f>
        <v>913345.6000000001</v>
      </c>
      <c r="K47" s="22">
        <f>SUM(B47:J47)</f>
        <v>15978400.06</v>
      </c>
    </row>
    <row r="48" spans="1:11" ht="17.25" customHeight="1">
      <c r="A48" s="16" t="s">
        <v>113</v>
      </c>
      <c r="B48" s="23">
        <f>SUM(B49:B56)</f>
        <v>1564360.94</v>
      </c>
      <c r="C48" s="23">
        <f aca="true" t="shared" si="13" ref="C48:J48">SUM(C49:C56)</f>
        <v>2196523.2600000002</v>
      </c>
      <c r="D48" s="23">
        <f t="shared" si="13"/>
        <v>2619263.2299999995</v>
      </c>
      <c r="E48" s="23">
        <f t="shared" si="13"/>
        <v>1489334.89</v>
      </c>
      <c r="F48" s="23">
        <f t="shared" si="13"/>
        <v>2039443.2300000002</v>
      </c>
      <c r="G48" s="23">
        <f t="shared" si="13"/>
        <v>2899176.52</v>
      </c>
      <c r="H48" s="23">
        <f t="shared" si="13"/>
        <v>1514880.4700000002</v>
      </c>
      <c r="I48" s="23">
        <f t="shared" si="13"/>
        <v>578752.59</v>
      </c>
      <c r="J48" s="23">
        <f t="shared" si="13"/>
        <v>899344.7100000001</v>
      </c>
      <c r="K48" s="23">
        <f aca="true" t="shared" si="14" ref="K48:K57">SUM(B48:J48)</f>
        <v>15801079.84</v>
      </c>
    </row>
    <row r="49" spans="1:11" ht="17.25" customHeight="1">
      <c r="A49" s="34" t="s">
        <v>44</v>
      </c>
      <c r="B49" s="23">
        <f aca="true" t="shared" si="15" ref="B49:H49">ROUND(B30*B7,2)</f>
        <v>1562969.47</v>
      </c>
      <c r="C49" s="23">
        <f t="shared" si="15"/>
        <v>2189341.9</v>
      </c>
      <c r="D49" s="23">
        <f t="shared" si="15"/>
        <v>2616615.92</v>
      </c>
      <c r="E49" s="23">
        <f t="shared" si="15"/>
        <v>1488179.76</v>
      </c>
      <c r="F49" s="23">
        <f t="shared" si="15"/>
        <v>2037412.61</v>
      </c>
      <c r="G49" s="23">
        <f t="shared" si="15"/>
        <v>2896291.01</v>
      </c>
      <c r="H49" s="23">
        <f t="shared" si="15"/>
        <v>1500497.85</v>
      </c>
      <c r="I49" s="23">
        <f>ROUND(I30*I7,2)</f>
        <v>577686.87</v>
      </c>
      <c r="J49" s="23">
        <f>ROUND(J30*J7,2)</f>
        <v>897127.67</v>
      </c>
      <c r="K49" s="23">
        <f t="shared" si="14"/>
        <v>15766123.059999999</v>
      </c>
    </row>
    <row r="50" spans="1:11" ht="17.25" customHeight="1">
      <c r="A50" s="34" t="s">
        <v>45</v>
      </c>
      <c r="B50" s="19">
        <v>0</v>
      </c>
      <c r="C50" s="23">
        <f>ROUND(C31*C7,2)</f>
        <v>4866.43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4866.43</v>
      </c>
    </row>
    <row r="51" spans="1:11" ht="17.25" customHeight="1">
      <c r="A51" s="66" t="s">
        <v>106</v>
      </c>
      <c r="B51" s="67">
        <f aca="true" t="shared" si="16" ref="B51:H51">ROUND(B32*B7,2)</f>
        <v>-2700.21</v>
      </c>
      <c r="C51" s="67">
        <f t="shared" si="16"/>
        <v>-3458.79</v>
      </c>
      <c r="D51" s="67">
        <f t="shared" si="16"/>
        <v>-3738.45</v>
      </c>
      <c r="E51" s="67">
        <f t="shared" si="16"/>
        <v>-2290.27</v>
      </c>
      <c r="F51" s="67">
        <f t="shared" si="16"/>
        <v>-3250.9</v>
      </c>
      <c r="G51" s="67">
        <f t="shared" si="16"/>
        <v>-4544.57</v>
      </c>
      <c r="H51" s="67">
        <f t="shared" si="16"/>
        <v>-2421.77</v>
      </c>
      <c r="I51" s="19">
        <v>0</v>
      </c>
      <c r="J51" s="19">
        <v>0</v>
      </c>
      <c r="K51" s="67">
        <f>SUM(B51:J51)</f>
        <v>-22404.960000000003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13089.35</v>
      </c>
      <c r="I53" s="31">
        <f>+I35</f>
        <v>0</v>
      </c>
      <c r="J53" s="31">
        <f>+J35</f>
        <v>0</v>
      </c>
      <c r="K53" s="23">
        <f t="shared" si="14"/>
        <v>13089.35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18696.17</v>
      </c>
      <c r="C57" s="36">
        <v>23480.01</v>
      </c>
      <c r="D57" s="36">
        <v>25454.81</v>
      </c>
      <c r="E57" s="36">
        <v>22385.53</v>
      </c>
      <c r="F57" s="36">
        <v>23617</v>
      </c>
      <c r="G57" s="36">
        <v>29615.45</v>
      </c>
      <c r="H57" s="36">
        <v>20070.36</v>
      </c>
      <c r="I57" s="19">
        <v>0</v>
      </c>
      <c r="J57" s="36">
        <v>14000.89</v>
      </c>
      <c r="K57" s="36">
        <f t="shared" si="14"/>
        <v>177320.22000000003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-244759.38999999998</v>
      </c>
      <c r="C61" s="35">
        <f t="shared" si="17"/>
        <v>-226277.53000000003</v>
      </c>
      <c r="D61" s="35">
        <f t="shared" si="17"/>
        <v>-235358.87999999998</v>
      </c>
      <c r="E61" s="35">
        <f t="shared" si="17"/>
        <v>-273735.81</v>
      </c>
      <c r="F61" s="35">
        <f t="shared" si="17"/>
        <v>-277868.95</v>
      </c>
      <c r="G61" s="35">
        <f t="shared" si="17"/>
        <v>-295018.21</v>
      </c>
      <c r="H61" s="35">
        <f t="shared" si="17"/>
        <v>-192877.25</v>
      </c>
      <c r="I61" s="35">
        <f t="shared" si="17"/>
        <v>-100145.09000000001</v>
      </c>
      <c r="J61" s="35">
        <f t="shared" si="17"/>
        <v>-78633.22</v>
      </c>
      <c r="K61" s="35">
        <f>SUM(B61:J61)</f>
        <v>-1924674.33</v>
      </c>
    </row>
    <row r="62" spans="1:11" ht="18.75" customHeight="1">
      <c r="A62" s="16" t="s">
        <v>75</v>
      </c>
      <c r="B62" s="35">
        <f aca="true" t="shared" si="18" ref="B62:J62">B63+B64+B65+B66+B67+B68</f>
        <v>-230248.43999999997</v>
      </c>
      <c r="C62" s="35">
        <f t="shared" si="18"/>
        <v>-205135.87000000002</v>
      </c>
      <c r="D62" s="35">
        <f t="shared" si="18"/>
        <v>-213371.28999999998</v>
      </c>
      <c r="E62" s="35">
        <f t="shared" si="18"/>
        <v>-259771.05</v>
      </c>
      <c r="F62" s="35">
        <f t="shared" si="18"/>
        <v>-258297.82</v>
      </c>
      <c r="G62" s="35">
        <f t="shared" si="18"/>
        <v>-265268.85000000003</v>
      </c>
      <c r="H62" s="35">
        <f t="shared" si="18"/>
        <v>-178558.2</v>
      </c>
      <c r="I62" s="35">
        <f t="shared" si="18"/>
        <v>-32835.8</v>
      </c>
      <c r="J62" s="35">
        <f t="shared" si="18"/>
        <v>-68255.6</v>
      </c>
      <c r="K62" s="35">
        <f aca="true" t="shared" si="19" ref="K62:K91">SUM(B62:J62)</f>
        <v>-1711742.9200000002</v>
      </c>
    </row>
    <row r="63" spans="1:11" ht="18.75" customHeight="1">
      <c r="A63" s="12" t="s">
        <v>76</v>
      </c>
      <c r="B63" s="35">
        <f>-ROUND(B9*$D$3,2)</f>
        <v>-148108.8</v>
      </c>
      <c r="C63" s="35">
        <f aca="true" t="shared" si="20" ref="C63:J63">-ROUND(C9*$D$3,2)</f>
        <v>-200944</v>
      </c>
      <c r="D63" s="35">
        <f t="shared" si="20"/>
        <v>-187397</v>
      </c>
      <c r="E63" s="35">
        <f t="shared" si="20"/>
        <v>-132601</v>
      </c>
      <c r="F63" s="35">
        <f t="shared" si="20"/>
        <v>-156651.2</v>
      </c>
      <c r="G63" s="35">
        <f t="shared" si="20"/>
        <v>-200978.2</v>
      </c>
      <c r="H63" s="35">
        <f t="shared" si="20"/>
        <v>-178558.2</v>
      </c>
      <c r="I63" s="35">
        <f t="shared" si="20"/>
        <v>-32835.8</v>
      </c>
      <c r="J63" s="35">
        <f t="shared" si="20"/>
        <v>-68255.6</v>
      </c>
      <c r="K63" s="35">
        <f t="shared" si="19"/>
        <v>-1306329.8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-1200.8</v>
      </c>
      <c r="C65" s="35">
        <v>-490.2</v>
      </c>
      <c r="D65" s="35">
        <v>-212.8</v>
      </c>
      <c r="E65" s="35">
        <v>-1124.8</v>
      </c>
      <c r="F65" s="35">
        <v>-858.8</v>
      </c>
      <c r="G65" s="35">
        <v>-547.2</v>
      </c>
      <c r="H65" s="35">
        <v>0</v>
      </c>
      <c r="I65" s="19">
        <v>0</v>
      </c>
      <c r="J65" s="19">
        <v>0</v>
      </c>
      <c r="K65" s="35">
        <f t="shared" si="19"/>
        <v>-4434.599999999999</v>
      </c>
    </row>
    <row r="66" spans="1:11" ht="18.75" customHeight="1">
      <c r="A66" s="12" t="s">
        <v>107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53</v>
      </c>
      <c r="B67" s="35">
        <v>-80938.84</v>
      </c>
      <c r="C67" s="35">
        <v>-3701.67</v>
      </c>
      <c r="D67" s="35">
        <v>-25761.49</v>
      </c>
      <c r="E67" s="35">
        <v>-126045.25</v>
      </c>
      <c r="F67" s="35">
        <v>-100787.82</v>
      </c>
      <c r="G67" s="35">
        <v>-63743.45</v>
      </c>
      <c r="H67" s="35">
        <v>0</v>
      </c>
      <c r="I67" s="19">
        <v>0</v>
      </c>
      <c r="J67" s="19">
        <v>0</v>
      </c>
      <c r="K67" s="35">
        <f t="shared" si="19"/>
        <v>-400978.52</v>
      </c>
    </row>
    <row r="68" spans="1:11" ht="18.75" customHeight="1">
      <c r="A68" s="12" t="s">
        <v>54</v>
      </c>
      <c r="B68" s="35">
        <v>0</v>
      </c>
      <c r="C68" s="19">
        <v>0</v>
      </c>
      <c r="D68" s="35">
        <v>0</v>
      </c>
      <c r="E68" s="35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-14510.95</v>
      </c>
      <c r="C69" s="67">
        <f t="shared" si="21"/>
        <v>-21141.66</v>
      </c>
      <c r="D69" s="67">
        <f t="shared" si="21"/>
        <v>-21987.59</v>
      </c>
      <c r="E69" s="67">
        <f t="shared" si="21"/>
        <v>-13964.76</v>
      </c>
      <c r="F69" s="67">
        <f t="shared" si="21"/>
        <v>-19571.13</v>
      </c>
      <c r="G69" s="67">
        <f t="shared" si="21"/>
        <v>-29749.36</v>
      </c>
      <c r="H69" s="67">
        <f t="shared" si="21"/>
        <v>-14319.05</v>
      </c>
      <c r="I69" s="67">
        <f t="shared" si="21"/>
        <v>-67309.29000000001</v>
      </c>
      <c r="J69" s="67">
        <f t="shared" si="21"/>
        <v>-10377.62</v>
      </c>
      <c r="K69" s="67">
        <f t="shared" si="19"/>
        <v>-212931.41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7">
        <f t="shared" si="19"/>
        <v>-147619.05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-500</v>
      </c>
      <c r="H84" s="19">
        <v>0</v>
      </c>
      <c r="I84" s="19">
        <v>0</v>
      </c>
      <c r="J84" s="19">
        <v>0</v>
      </c>
      <c r="K84" s="67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1338297.72</v>
      </c>
      <c r="C104" s="24">
        <f t="shared" si="22"/>
        <v>1993725.7400000002</v>
      </c>
      <c r="D104" s="24">
        <f t="shared" si="22"/>
        <v>2409359.1599999997</v>
      </c>
      <c r="E104" s="24">
        <f t="shared" si="22"/>
        <v>1237984.6099999999</v>
      </c>
      <c r="F104" s="24">
        <f t="shared" si="22"/>
        <v>1785191.2800000003</v>
      </c>
      <c r="G104" s="24">
        <f t="shared" si="22"/>
        <v>2633773.7600000002</v>
      </c>
      <c r="H104" s="24">
        <f t="shared" si="22"/>
        <v>1342073.5800000003</v>
      </c>
      <c r="I104" s="24">
        <f>+I105+I106</f>
        <v>478607.4999999999</v>
      </c>
      <c r="J104" s="24">
        <f>+J105+J106</f>
        <v>834712.3800000001</v>
      </c>
      <c r="K104" s="48">
        <f>SUM(B104:J104)</f>
        <v>14053725.729999999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1319601.55</v>
      </c>
      <c r="C105" s="24">
        <f t="shared" si="23"/>
        <v>1970245.7300000002</v>
      </c>
      <c r="D105" s="24">
        <f t="shared" si="23"/>
        <v>2383904.3499999996</v>
      </c>
      <c r="E105" s="24">
        <f t="shared" si="23"/>
        <v>1215599.0799999998</v>
      </c>
      <c r="F105" s="24">
        <f t="shared" si="23"/>
        <v>1761574.2800000003</v>
      </c>
      <c r="G105" s="24">
        <f t="shared" si="23"/>
        <v>2604158.31</v>
      </c>
      <c r="H105" s="24">
        <f t="shared" si="23"/>
        <v>1322003.2200000002</v>
      </c>
      <c r="I105" s="24">
        <f t="shared" si="23"/>
        <v>478607.4999999999</v>
      </c>
      <c r="J105" s="24">
        <f t="shared" si="23"/>
        <v>820711.4900000001</v>
      </c>
      <c r="K105" s="48">
        <f>SUM(B105:J105)</f>
        <v>13876405.510000002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18696.17</v>
      </c>
      <c r="C106" s="24">
        <f t="shared" si="24"/>
        <v>23480.01</v>
      </c>
      <c r="D106" s="24">
        <f t="shared" si="24"/>
        <v>25454.81</v>
      </c>
      <c r="E106" s="24">
        <f t="shared" si="24"/>
        <v>22385.53</v>
      </c>
      <c r="F106" s="24">
        <f t="shared" si="24"/>
        <v>23617</v>
      </c>
      <c r="G106" s="24">
        <f t="shared" si="24"/>
        <v>29615.45</v>
      </c>
      <c r="H106" s="24">
        <f t="shared" si="24"/>
        <v>20070.36</v>
      </c>
      <c r="I106" s="19">
        <f t="shared" si="24"/>
        <v>0</v>
      </c>
      <c r="J106" s="24">
        <f t="shared" si="24"/>
        <v>14000.89</v>
      </c>
      <c r="K106" s="48">
        <f>SUM(B106:J106)</f>
        <v>177320.22000000003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14053725.73</v>
      </c>
      <c r="L112" s="54"/>
    </row>
    <row r="113" spans="1:11" ht="18.75" customHeight="1">
      <c r="A113" s="26" t="s">
        <v>71</v>
      </c>
      <c r="B113" s="27">
        <v>170155.6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170155.6</v>
      </c>
    </row>
    <row r="114" spans="1:11" ht="18.75" customHeight="1">
      <c r="A114" s="26" t="s">
        <v>72</v>
      </c>
      <c r="B114" s="27">
        <v>1168142.12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1168142.12</v>
      </c>
    </row>
    <row r="115" spans="1:11" ht="18.75" customHeight="1">
      <c r="A115" s="26" t="s">
        <v>73</v>
      </c>
      <c r="B115" s="40">
        <v>0</v>
      </c>
      <c r="C115" s="27">
        <f>+C104</f>
        <v>1993725.7400000002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1993725.7400000002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2409359.1599999997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2409359.1599999997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1237984.6099999999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1237984.6099999999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351382.2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351382.2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649362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649362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87920.61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87920.61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696526.47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696526.47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783569.03</v>
      </c>
      <c r="H122" s="40">
        <v>0</v>
      </c>
      <c r="I122" s="40">
        <v>0</v>
      </c>
      <c r="J122" s="40">
        <v>0</v>
      </c>
      <c r="K122" s="41">
        <f t="shared" si="25"/>
        <v>783569.03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61371.77</v>
      </c>
      <c r="H123" s="40">
        <v>0</v>
      </c>
      <c r="I123" s="40">
        <v>0</v>
      </c>
      <c r="J123" s="40">
        <v>0</v>
      </c>
      <c r="K123" s="41">
        <f t="shared" si="25"/>
        <v>61371.77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388036.54</v>
      </c>
      <c r="H124" s="40">
        <v>0</v>
      </c>
      <c r="I124" s="40">
        <v>0</v>
      </c>
      <c r="J124" s="40">
        <v>0</v>
      </c>
      <c r="K124" s="41">
        <f t="shared" si="25"/>
        <v>388036.54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381266.08</v>
      </c>
      <c r="H125" s="40">
        <v>0</v>
      </c>
      <c r="I125" s="40">
        <v>0</v>
      </c>
      <c r="J125" s="40">
        <v>0</v>
      </c>
      <c r="K125" s="41">
        <f t="shared" si="25"/>
        <v>381266.08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1019530.34</v>
      </c>
      <c r="H126" s="40">
        <v>0</v>
      </c>
      <c r="I126" s="40">
        <v>0</v>
      </c>
      <c r="J126" s="40">
        <v>0</v>
      </c>
      <c r="K126" s="41">
        <f t="shared" si="25"/>
        <v>1019530.34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467563.43</v>
      </c>
      <c r="I127" s="40">
        <v>0</v>
      </c>
      <c r="J127" s="40">
        <v>0</v>
      </c>
      <c r="K127" s="41">
        <f t="shared" si="25"/>
        <v>467563.43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874510.15</v>
      </c>
      <c r="I128" s="40">
        <v>0</v>
      </c>
      <c r="J128" s="40">
        <v>0</v>
      </c>
      <c r="K128" s="41">
        <f t="shared" si="25"/>
        <v>874510.15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478607.5</v>
      </c>
      <c r="J129" s="40">
        <v>0</v>
      </c>
      <c r="K129" s="41">
        <f t="shared" si="25"/>
        <v>478607.5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834712.38</v>
      </c>
      <c r="K130" s="44">
        <f t="shared" si="25"/>
        <v>834712.38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2016-12-26T18:45:00Z</dcterms:modified>
  <cp:category/>
  <cp:version/>
  <cp:contentType/>
  <cp:contentStatus/>
</cp:coreProperties>
</file>