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<sst xmlns="http://schemas.openxmlformats.org/spreadsheetml/2006/main" count="134" uniqueCount="134">
  <si>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</si>
  <si>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</si>
  <si>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</si>
  <si>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</si>
  <si>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</si>
  <si>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</si>
  <si>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</si>
  <si>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</si>
  <si>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</si>
  <si>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</si>
  <si>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</si>
  <si>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</si>
  <si>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</si>
  <si>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</si>
  <si>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</si>
  <si>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</si>
  <si>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</si>
  <si>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</si>
  <si>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</si>
  <si>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</si>
  <si>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</si>
  <si>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</si>
  <si>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</si>
  <si>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</si>
  <si>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</si>
  <si>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</si>
  <si>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</si>
  <si>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</si>
  <si>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</si>
  <si>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</si>
  <si>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</si>
  <si>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</si>
  <si>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</si>
  <si>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</si>
  <si>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</si>
  <si>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</si>
  <si>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</si>
  <si>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</si>
  <si>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</si>
  <si>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</si>
  <si>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</si>
  <si>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</si>
  <si>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</si>
  <si>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</si>
  <si>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</si>
  <si>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</si>
  <si>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</si>
  <si>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</si>
  <si>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</si>
  <si>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</si>
  <si>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</si>
  <si>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</si>
  <si>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</si>
  <si>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</si>
  <si>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</si>
  <si>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</si>
  <si>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</si>
  <si>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</si>
  <si>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</si>
  <si>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</si>
  <si>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</si>
  <si>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</si>
  <si>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</si>
  <si>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</si>
  <si>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</si>
  <si>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</si>
  <si>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</si>
  <si>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</si>
  <si>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</si>
  <si>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</si>
  <si>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</si>
  <si>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</si>
  <si>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</si>
  <si>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</si>
  <si>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</si>
  <si>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</si>
  <si>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</si>
  <si>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</si>
  <si>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</si>
  <si>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</si>
  <si>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</si>
  <si>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</si>
  <si>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</si>
  <si>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</si>
  <si>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</si>
  <si>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</si>
  <si>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</si>
  <si>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</si>
  <si>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</si>
  <si>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</si>
  <si>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</si>
  <si>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</si>
  <si>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</si>
  <si>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</si>
  <si>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</si>
  <si>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</si>
  <si>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</si>
  <si>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</si>
  <si>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</si>
  <si>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</si>
  <si>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</si>
  <si>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</si>
  <si>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</si>
  <si>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</si>
  <si>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</si>
  <si>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</si>
  <si>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</si>
  <si>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</si>
  <si>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</si>
  <si>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</si>
  <si>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</si>
  <si>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</si>
  <si>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</si>
  <si>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</si>
  <si>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</si>
  <si>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</si>
  <si>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</si>
  <si>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</si>
  <si>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</si>
  <si>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</si>
  <si>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</si>
  <si>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</si>
  <si>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</si>
  <si>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</si>
  <si>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</si>
  <si>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</si>
  <si>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</si>
  <si>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</si>
  <si>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</si>
  <si>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</si>
  <si>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</si>
  <si>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</si>
  <si>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</si>
  <si>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09/12/16 - VENCIMENTO 23/12/16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</si>
</sst>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1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4.87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609242</v>
      </c>
      <c r="C7" s="9">
        <f t="shared" si="0"/>
        <v>775524</v>
      </c>
      <c r="D7" s="9">
        <f t="shared" si="0"/>
        <v>825143</v>
      </c>
      <c r="E7" s="9">
        <f t="shared" si="0"/>
        <v>538321</v>
      </c>
      <c r="F7" s="9">
        <f t="shared" si="0"/>
        <v>751257</v>
      </c>
      <c r="G7" s="9">
        <f t="shared" si="0"/>
        <v>1245801</v>
      </c>
      <c r="H7" s="9">
        <f t="shared" si="0"/>
        <v>562280</v>
      </c>
      <c r="I7" s="9">
        <f t="shared" si="0"/>
        <v>121693</v>
      </c>
      <c r="J7" s="9">
        <f t="shared" si="0"/>
        <v>336460</v>
      </c>
      <c r="K7" s="9">
        <f t="shared" si="0"/>
        <v>5765721</v>
      </c>
      <c r="L7" s="52"/>
    </row>
    <row r="8" spans="1:11" ht="17.25" customHeight="1">
      <c r="A8" s="10" t="s">
        <v>99</v>
      </c>
      <c r="B8" s="11">
        <f>B9+B12+B16</f>
        <v>302429</v>
      </c>
      <c r="C8" s="11">
        <f aca="true" t="shared" si="1" ref="C8:J8">C9+C12+C16</f>
        <v>396963</v>
      </c>
      <c r="D8" s="11">
        <f t="shared" si="1"/>
        <v>399169</v>
      </c>
      <c r="E8" s="11">
        <f t="shared" si="1"/>
        <v>276240</v>
      </c>
      <c r="F8" s="11">
        <f t="shared" si="1"/>
        <v>371191</v>
      </c>
      <c r="G8" s="11">
        <f t="shared" si="1"/>
        <v>622090</v>
      </c>
      <c r="H8" s="11">
        <f t="shared" si="1"/>
        <v>304483</v>
      </c>
      <c r="I8" s="11">
        <f t="shared" si="1"/>
        <v>56561</v>
      </c>
      <c r="J8" s="11">
        <f t="shared" si="1"/>
        <v>160685</v>
      </c>
      <c r="K8" s="11">
        <f>SUM(B8:J8)</f>
        <v>2889811</v>
      </c>
    </row>
    <row r="9" spans="1:11" ht="17.25" customHeight="1">
      <c r="A9" s="15" t="s">
        <v>17</v>
      </c>
      <c r="B9" s="13">
        <f>+B10+B11</f>
        <v>40214</v>
      </c>
      <c r="C9" s="13">
        <f aca="true" t="shared" si="2" ref="C9:J9">+C10+C11</f>
        <v>56702</v>
      </c>
      <c r="D9" s="13">
        <f t="shared" si="2"/>
        <v>52604</v>
      </c>
      <c r="E9" s="13">
        <f t="shared" si="2"/>
        <v>37362</v>
      </c>
      <c r="F9" s="13">
        <f t="shared" si="2"/>
        <v>43472</v>
      </c>
      <c r="G9" s="13">
        <f t="shared" si="2"/>
        <v>55495</v>
      </c>
      <c r="H9" s="13">
        <f t="shared" si="2"/>
        <v>48829</v>
      </c>
      <c r="I9" s="13">
        <f t="shared" si="2"/>
        <v>9078</v>
      </c>
      <c r="J9" s="13">
        <f t="shared" si="2"/>
        <v>19244</v>
      </c>
      <c r="K9" s="11">
        <f>SUM(B9:J9)</f>
        <v>363000</v>
      </c>
    </row>
    <row r="10" spans="1:11" ht="17.25" customHeight="1">
      <c r="A10" s="29" t="s">
        <v>18</v>
      </c>
      <c r="B10" s="13">
        <v>40214</v>
      </c>
      <c r="C10" s="13">
        <v>56702</v>
      </c>
      <c r="D10" s="13">
        <v>52604</v>
      </c>
      <c r="E10" s="13">
        <v>37362</v>
      </c>
      <c r="F10" s="13">
        <v>43472</v>
      </c>
      <c r="G10" s="13">
        <v>55495</v>
      </c>
      <c r="H10" s="13">
        <v>48829</v>
      </c>
      <c r="I10" s="13">
        <v>9078</v>
      </c>
      <c r="J10" s="13">
        <v>19244</v>
      </c>
      <c r="K10" s="11">
        <f>SUM(B10:J10)</f>
        <v>363000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216449</v>
      </c>
      <c r="C12" s="17">
        <f t="shared" si="3"/>
        <v>284502</v>
      </c>
      <c r="D12" s="17">
        <f t="shared" si="3"/>
        <v>289012</v>
      </c>
      <c r="E12" s="17">
        <f t="shared" si="3"/>
        <v>199867</v>
      </c>
      <c r="F12" s="17">
        <f t="shared" si="3"/>
        <v>265154</v>
      </c>
      <c r="G12" s="17">
        <f t="shared" si="3"/>
        <v>453221</v>
      </c>
      <c r="H12" s="17">
        <f t="shared" si="3"/>
        <v>215710</v>
      </c>
      <c r="I12" s="17">
        <f t="shared" si="3"/>
        <v>38904</v>
      </c>
      <c r="J12" s="17">
        <f t="shared" si="3"/>
        <v>116803</v>
      </c>
      <c r="K12" s="11">
        <f aca="true" t="shared" si="4" ref="K12:K27">SUM(B12:J12)</f>
        <v>2079622</v>
      </c>
    </row>
    <row r="13" spans="1:13" ht="17.25" customHeight="1">
      <c r="A13" s="14" t="s">
        <v>20</v>
      </c>
      <c r="B13" s="13">
        <v>104415</v>
      </c>
      <c r="C13" s="13">
        <v>147593</v>
      </c>
      <c r="D13" s="13">
        <v>154603</v>
      </c>
      <c r="E13" s="13">
        <v>104155</v>
      </c>
      <c r="F13" s="13">
        <v>134457</v>
      </c>
      <c r="G13" s="13">
        <v>216264</v>
      </c>
      <c r="H13" s="13">
        <v>100454</v>
      </c>
      <c r="I13" s="13">
        <v>21934</v>
      </c>
      <c r="J13" s="13">
        <v>62243</v>
      </c>
      <c r="K13" s="11">
        <f t="shared" si="4"/>
        <v>1046118</v>
      </c>
      <c r="L13" s="52"/>
      <c r="M13" s="53"/>
    </row>
    <row r="14" spans="1:12" ht="17.25" customHeight="1">
      <c r="A14" s="14" t="s">
        <v>21</v>
      </c>
      <c r="B14" s="13">
        <v>104000</v>
      </c>
      <c r="C14" s="13">
        <v>125036</v>
      </c>
      <c r="D14" s="13">
        <v>125934</v>
      </c>
      <c r="E14" s="13">
        <v>87845</v>
      </c>
      <c r="F14" s="13">
        <v>122363</v>
      </c>
      <c r="G14" s="13">
        <v>223962</v>
      </c>
      <c r="H14" s="13">
        <v>102479</v>
      </c>
      <c r="I14" s="13">
        <v>15064</v>
      </c>
      <c r="J14" s="13">
        <v>51854</v>
      </c>
      <c r="K14" s="11">
        <f t="shared" si="4"/>
        <v>958537</v>
      </c>
      <c r="L14" s="52"/>
    </row>
    <row r="15" spans="1:11" ht="17.25" customHeight="1">
      <c r="A15" s="14" t="s">
        <v>22</v>
      </c>
      <c r="B15" s="13">
        <v>8034</v>
      </c>
      <c r="C15" s="13">
        <v>11873</v>
      </c>
      <c r="D15" s="13">
        <v>8475</v>
      </c>
      <c r="E15" s="13">
        <v>7867</v>
      </c>
      <c r="F15" s="13">
        <v>8334</v>
      </c>
      <c r="G15" s="13">
        <v>12995</v>
      </c>
      <c r="H15" s="13">
        <v>12777</v>
      </c>
      <c r="I15" s="13">
        <v>1906</v>
      </c>
      <c r="J15" s="13">
        <v>2706</v>
      </c>
      <c r="K15" s="11">
        <f t="shared" si="4"/>
        <v>74967</v>
      </c>
    </row>
    <row r="16" spans="1:11" ht="17.25" customHeight="1">
      <c r="A16" s="15" t="s">
        <v>95</v>
      </c>
      <c r="B16" s="13">
        <f>B17+B18+B19</f>
        <v>45766</v>
      </c>
      <c r="C16" s="13">
        <f aca="true" t="shared" si="5" ref="C16:J16">C17+C18+C19</f>
        <v>55759</v>
      </c>
      <c r="D16" s="13">
        <f t="shared" si="5"/>
        <v>57553</v>
      </c>
      <c r="E16" s="13">
        <f t="shared" si="5"/>
        <v>39011</v>
      </c>
      <c r="F16" s="13">
        <f t="shared" si="5"/>
        <v>62565</v>
      </c>
      <c r="G16" s="13">
        <f t="shared" si="5"/>
        <v>113374</v>
      </c>
      <c r="H16" s="13">
        <f t="shared" si="5"/>
        <v>39944</v>
      </c>
      <c r="I16" s="13">
        <f t="shared" si="5"/>
        <v>8579</v>
      </c>
      <c r="J16" s="13">
        <f t="shared" si="5"/>
        <v>24638</v>
      </c>
      <c r="K16" s="11">
        <f t="shared" si="4"/>
        <v>447189</v>
      </c>
    </row>
    <row r="17" spans="1:11" ht="17.25" customHeight="1">
      <c r="A17" s="14" t="s">
        <v>96</v>
      </c>
      <c r="B17" s="13">
        <v>24862</v>
      </c>
      <c r="C17" s="13">
        <v>32632</v>
      </c>
      <c r="D17" s="13">
        <v>31515</v>
      </c>
      <c r="E17" s="13">
        <v>21890</v>
      </c>
      <c r="F17" s="13">
        <v>35462</v>
      </c>
      <c r="G17" s="13">
        <v>59978</v>
      </c>
      <c r="H17" s="13">
        <v>23117</v>
      </c>
      <c r="I17" s="13">
        <v>5202</v>
      </c>
      <c r="J17" s="13">
        <v>13210</v>
      </c>
      <c r="K17" s="11">
        <f t="shared" si="4"/>
        <v>247868</v>
      </c>
    </row>
    <row r="18" spans="1:11" ht="17.25" customHeight="1">
      <c r="A18" s="14" t="s">
        <v>97</v>
      </c>
      <c r="B18" s="13">
        <v>19642</v>
      </c>
      <c r="C18" s="13">
        <v>21343</v>
      </c>
      <c r="D18" s="13">
        <v>24811</v>
      </c>
      <c r="E18" s="13">
        <v>15999</v>
      </c>
      <c r="F18" s="13">
        <v>25840</v>
      </c>
      <c r="G18" s="13">
        <v>51338</v>
      </c>
      <c r="H18" s="13">
        <v>15202</v>
      </c>
      <c r="I18" s="13">
        <v>3106</v>
      </c>
      <c r="J18" s="13">
        <v>10950</v>
      </c>
      <c r="K18" s="11">
        <f t="shared" si="4"/>
        <v>188231</v>
      </c>
    </row>
    <row r="19" spans="1:11" ht="17.25" customHeight="1">
      <c r="A19" s="14" t="s">
        <v>98</v>
      </c>
      <c r="B19" s="13">
        <v>1262</v>
      </c>
      <c r="C19" s="13">
        <v>1784</v>
      </c>
      <c r="D19" s="13">
        <v>1227</v>
      </c>
      <c r="E19" s="13">
        <v>1122</v>
      </c>
      <c r="F19" s="13">
        <v>1263</v>
      </c>
      <c r="G19" s="13">
        <v>2058</v>
      </c>
      <c r="H19" s="13">
        <v>1625</v>
      </c>
      <c r="I19" s="13">
        <v>271</v>
      </c>
      <c r="J19" s="13">
        <v>478</v>
      </c>
      <c r="K19" s="11">
        <f t="shared" si="4"/>
        <v>11090</v>
      </c>
    </row>
    <row r="20" spans="1:11" ht="17.25" customHeight="1">
      <c r="A20" s="16" t="s">
        <v>23</v>
      </c>
      <c r="B20" s="11">
        <f>+B21+B22+B23</f>
        <v>156475</v>
      </c>
      <c r="C20" s="11">
        <f aca="true" t="shared" si="6" ref="C20:J20">+C21+C22+C23</f>
        <v>176560</v>
      </c>
      <c r="D20" s="11">
        <f t="shared" si="6"/>
        <v>201831</v>
      </c>
      <c r="E20" s="11">
        <f t="shared" si="6"/>
        <v>127048</v>
      </c>
      <c r="F20" s="11">
        <f t="shared" si="6"/>
        <v>202939</v>
      </c>
      <c r="G20" s="11">
        <f t="shared" si="6"/>
        <v>371995</v>
      </c>
      <c r="H20" s="11">
        <f t="shared" si="6"/>
        <v>132767</v>
      </c>
      <c r="I20" s="11">
        <f t="shared" si="6"/>
        <v>30633</v>
      </c>
      <c r="J20" s="11">
        <f t="shared" si="6"/>
        <v>77877</v>
      </c>
      <c r="K20" s="11">
        <f t="shared" si="4"/>
        <v>1478125</v>
      </c>
    </row>
    <row r="21" spans="1:12" ht="17.25" customHeight="1">
      <c r="A21" s="12" t="s">
        <v>24</v>
      </c>
      <c r="B21" s="13">
        <v>83418</v>
      </c>
      <c r="C21" s="13">
        <v>104595</v>
      </c>
      <c r="D21" s="13">
        <v>121400</v>
      </c>
      <c r="E21" s="13">
        <v>74320</v>
      </c>
      <c r="F21" s="13">
        <v>115105</v>
      </c>
      <c r="G21" s="13">
        <v>194230</v>
      </c>
      <c r="H21" s="13">
        <v>73965</v>
      </c>
      <c r="I21" s="13">
        <v>18896</v>
      </c>
      <c r="J21" s="13">
        <v>45722</v>
      </c>
      <c r="K21" s="11">
        <f t="shared" si="4"/>
        <v>831651</v>
      </c>
      <c r="L21" s="52"/>
    </row>
    <row r="22" spans="1:12" ht="17.25" customHeight="1">
      <c r="A22" s="12" t="s">
        <v>25</v>
      </c>
      <c r="B22" s="13">
        <v>69114</v>
      </c>
      <c r="C22" s="13">
        <v>66994</v>
      </c>
      <c r="D22" s="13">
        <v>76213</v>
      </c>
      <c r="E22" s="13">
        <v>49478</v>
      </c>
      <c r="F22" s="13">
        <v>83756</v>
      </c>
      <c r="G22" s="13">
        <v>170533</v>
      </c>
      <c r="H22" s="13">
        <v>53936</v>
      </c>
      <c r="I22" s="13">
        <v>10896</v>
      </c>
      <c r="J22" s="13">
        <v>30780</v>
      </c>
      <c r="K22" s="11">
        <f t="shared" si="4"/>
        <v>611700</v>
      </c>
      <c r="L22" s="52"/>
    </row>
    <row r="23" spans="1:11" ht="17.25" customHeight="1">
      <c r="A23" s="12" t="s">
        <v>26</v>
      </c>
      <c r="B23" s="13">
        <v>3943</v>
      </c>
      <c r="C23" s="13">
        <v>4971</v>
      </c>
      <c r="D23" s="13">
        <v>4218</v>
      </c>
      <c r="E23" s="13">
        <v>3250</v>
      </c>
      <c r="F23" s="13">
        <v>4078</v>
      </c>
      <c r="G23" s="13">
        <v>7232</v>
      </c>
      <c r="H23" s="13">
        <v>4866</v>
      </c>
      <c r="I23" s="13">
        <v>841</v>
      </c>
      <c r="J23" s="13">
        <v>1375</v>
      </c>
      <c r="K23" s="11">
        <f t="shared" si="4"/>
        <v>34774</v>
      </c>
    </row>
    <row r="24" spans="1:11" ht="17.25" customHeight="1">
      <c r="A24" s="16" t="s">
        <v>27</v>
      </c>
      <c r="B24" s="13">
        <f>+B25+B26</f>
        <v>150338</v>
      </c>
      <c r="C24" s="13">
        <f aca="true" t="shared" si="7" ref="C24:J24">+C25+C26</f>
        <v>202001</v>
      </c>
      <c r="D24" s="13">
        <f t="shared" si="7"/>
        <v>224143</v>
      </c>
      <c r="E24" s="13">
        <f t="shared" si="7"/>
        <v>135033</v>
      </c>
      <c r="F24" s="13">
        <f t="shared" si="7"/>
        <v>177127</v>
      </c>
      <c r="G24" s="13">
        <f t="shared" si="7"/>
        <v>251716</v>
      </c>
      <c r="H24" s="13">
        <f t="shared" si="7"/>
        <v>117650</v>
      </c>
      <c r="I24" s="13">
        <f t="shared" si="7"/>
        <v>34499</v>
      </c>
      <c r="J24" s="13">
        <f t="shared" si="7"/>
        <v>97898</v>
      </c>
      <c r="K24" s="11">
        <f t="shared" si="4"/>
        <v>1390405</v>
      </c>
    </row>
    <row r="25" spans="1:12" ht="17.25" customHeight="1">
      <c r="A25" s="12" t="s">
        <v>131</v>
      </c>
      <c r="B25" s="13">
        <v>70417</v>
      </c>
      <c r="C25" s="13">
        <v>102907</v>
      </c>
      <c r="D25" s="13">
        <v>123451</v>
      </c>
      <c r="E25" s="13">
        <v>72624</v>
      </c>
      <c r="F25" s="13">
        <v>87710</v>
      </c>
      <c r="G25" s="13">
        <v>116674</v>
      </c>
      <c r="H25" s="13">
        <v>56474</v>
      </c>
      <c r="I25" s="13">
        <v>21301</v>
      </c>
      <c r="J25" s="13">
        <v>52262</v>
      </c>
      <c r="K25" s="11">
        <f t="shared" si="4"/>
        <v>703820</v>
      </c>
      <c r="L25" s="52"/>
    </row>
    <row r="26" spans="1:12" ht="17.25" customHeight="1">
      <c r="A26" s="12" t="s">
        <v>132</v>
      </c>
      <c r="B26" s="13">
        <v>79921</v>
      </c>
      <c r="C26" s="13">
        <v>99094</v>
      </c>
      <c r="D26" s="13">
        <v>100692</v>
      </c>
      <c r="E26" s="13">
        <v>62409</v>
      </c>
      <c r="F26" s="13">
        <v>89417</v>
      </c>
      <c r="G26" s="13">
        <v>135042</v>
      </c>
      <c r="H26" s="13">
        <v>61176</v>
      </c>
      <c r="I26" s="13">
        <v>13198</v>
      </c>
      <c r="J26" s="13">
        <v>45636</v>
      </c>
      <c r="K26" s="11">
        <f t="shared" si="4"/>
        <v>686585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7380</v>
      </c>
      <c r="I27" s="11">
        <v>0</v>
      </c>
      <c r="J27" s="11">
        <v>0</v>
      </c>
      <c r="K27" s="11">
        <f t="shared" si="4"/>
        <v>7380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10339</v>
      </c>
      <c r="I35" s="19">
        <v>0</v>
      </c>
      <c r="J35" s="19">
        <v>0</v>
      </c>
      <c r="K35" s="23">
        <f>SUM(B35:J35)</f>
        <v>10339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1712581.4599999997</v>
      </c>
      <c r="C47" s="22">
        <f aca="true" t="shared" si="12" ref="C47:H47">+C48+C57</f>
        <v>2436165.5000000005</v>
      </c>
      <c r="D47" s="22">
        <f t="shared" si="12"/>
        <v>2915385.2899999996</v>
      </c>
      <c r="E47" s="22">
        <f t="shared" si="12"/>
        <v>1625569.97</v>
      </c>
      <c r="F47" s="22">
        <f t="shared" si="12"/>
        <v>2238270.23</v>
      </c>
      <c r="G47" s="22">
        <f t="shared" si="12"/>
        <v>3128625.3000000003</v>
      </c>
      <c r="H47" s="22">
        <f t="shared" si="12"/>
        <v>1634092.1400000001</v>
      </c>
      <c r="I47" s="22">
        <f>+I48+I57</f>
        <v>615773.57</v>
      </c>
      <c r="J47" s="22">
        <f>+J48+J57</f>
        <v>1024824.0700000001</v>
      </c>
      <c r="K47" s="22">
        <f>SUM(B47:J47)</f>
        <v>17331287.53</v>
      </c>
    </row>
    <row r="48" spans="1:11" ht="17.25" customHeight="1">
      <c r="A48" s="16" t="s">
        <v>113</v>
      </c>
      <c r="B48" s="23">
        <f>SUM(B49:B56)</f>
        <v>1693885.2899999998</v>
      </c>
      <c r="C48" s="23">
        <f aca="true" t="shared" si="13" ref="C48:J48">SUM(C49:C56)</f>
        <v>2412685.4900000007</v>
      </c>
      <c r="D48" s="23">
        <f t="shared" si="13"/>
        <v>2889930.4799999995</v>
      </c>
      <c r="E48" s="23">
        <f t="shared" si="13"/>
        <v>1603184.44</v>
      </c>
      <c r="F48" s="23">
        <f t="shared" si="13"/>
        <v>2214653.23</v>
      </c>
      <c r="G48" s="23">
        <f t="shared" si="13"/>
        <v>3099009.85</v>
      </c>
      <c r="H48" s="23">
        <f t="shared" si="13"/>
        <v>1614021.78</v>
      </c>
      <c r="I48" s="23">
        <f t="shared" si="13"/>
        <v>615773.57</v>
      </c>
      <c r="J48" s="23">
        <f t="shared" si="13"/>
        <v>1010823.18</v>
      </c>
      <c r="K48" s="23">
        <f aca="true" t="shared" si="14" ref="K48:K57">SUM(B48:J48)</f>
        <v>17153967.31</v>
      </c>
    </row>
    <row r="49" spans="1:11" ht="17.25" customHeight="1">
      <c r="A49" s="34" t="s">
        <v>44</v>
      </c>
      <c r="B49" s="23">
        <f aca="true" t="shared" si="15" ref="B49:H49">ROUND(B30*B7,2)</f>
        <v>1692717.97</v>
      </c>
      <c r="C49" s="23">
        <f t="shared" si="15"/>
        <v>2405365.24</v>
      </c>
      <c r="D49" s="23">
        <f t="shared" si="15"/>
        <v>2887670.44</v>
      </c>
      <c r="E49" s="23">
        <f t="shared" si="15"/>
        <v>1602204.79</v>
      </c>
      <c r="F49" s="23">
        <f t="shared" si="15"/>
        <v>2212902.62</v>
      </c>
      <c r="G49" s="23">
        <f t="shared" si="15"/>
        <v>3096438.39</v>
      </c>
      <c r="H49" s="23">
        <f t="shared" si="15"/>
        <v>1602554.23</v>
      </c>
      <c r="I49" s="23">
        <f>ROUND(I30*I7,2)</f>
        <v>614707.85</v>
      </c>
      <c r="J49" s="23">
        <f>ROUND(J30*J7,2)</f>
        <v>1008606.14</v>
      </c>
      <c r="K49" s="23">
        <f t="shared" si="14"/>
        <v>17123167.67</v>
      </c>
    </row>
    <row r="50" spans="1:11" ht="17.25" customHeight="1">
      <c r="A50" s="34" t="s">
        <v>45</v>
      </c>
      <c r="B50" s="19">
        <v>0</v>
      </c>
      <c r="C50" s="23">
        <f>ROUND(C31*C7,2)</f>
        <v>5346.6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5346.6</v>
      </c>
    </row>
    <row r="51" spans="1:11" ht="17.25" customHeight="1">
      <c r="A51" s="66" t="s">
        <v>106</v>
      </c>
      <c r="B51" s="67">
        <f aca="true" t="shared" si="16" ref="B51:H51">ROUND(B32*B7,2)</f>
        <v>-2924.36</v>
      </c>
      <c r="C51" s="67">
        <f t="shared" si="16"/>
        <v>-3800.07</v>
      </c>
      <c r="D51" s="67">
        <f t="shared" si="16"/>
        <v>-4125.72</v>
      </c>
      <c r="E51" s="67">
        <f t="shared" si="16"/>
        <v>-2465.75</v>
      </c>
      <c r="F51" s="67">
        <f t="shared" si="16"/>
        <v>-3530.91</v>
      </c>
      <c r="G51" s="67">
        <f t="shared" si="16"/>
        <v>-4858.62</v>
      </c>
      <c r="H51" s="67">
        <f t="shared" si="16"/>
        <v>-2586.49</v>
      </c>
      <c r="I51" s="19">
        <v>0</v>
      </c>
      <c r="J51" s="19">
        <v>0</v>
      </c>
      <c r="K51" s="67">
        <f>SUM(B51:J51)</f>
        <v>-24291.92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10339</v>
      </c>
      <c r="I53" s="31">
        <f>+I35</f>
        <v>0</v>
      </c>
      <c r="J53" s="31">
        <f>+J35</f>
        <v>0</v>
      </c>
      <c r="K53" s="23">
        <f t="shared" si="14"/>
        <v>10339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-263401.85</v>
      </c>
      <c r="C61" s="35">
        <f t="shared" si="17"/>
        <v>-300189.53</v>
      </c>
      <c r="D61" s="35">
        <f t="shared" si="17"/>
        <v>-327550.82</v>
      </c>
      <c r="E61" s="35">
        <f t="shared" si="17"/>
        <v>-364863.12999999995</v>
      </c>
      <c r="F61" s="35">
        <f t="shared" si="17"/>
        <v>-331151.11</v>
      </c>
      <c r="G61" s="35">
        <f t="shared" si="17"/>
        <v>-363115.37</v>
      </c>
      <c r="H61" s="35">
        <f t="shared" si="17"/>
        <v>-229118.82</v>
      </c>
      <c r="I61" s="35">
        <f t="shared" si="17"/>
        <v>-110044.32</v>
      </c>
      <c r="J61" s="35">
        <f t="shared" si="17"/>
        <v>-98893.01999999999</v>
      </c>
      <c r="K61" s="35">
        <f>SUM(B61:J61)</f>
        <v>-2388327.9699999997</v>
      </c>
    </row>
    <row r="62" spans="1:11" ht="18.75" customHeight="1">
      <c r="A62" s="16" t="s">
        <v>75</v>
      </c>
      <c r="B62" s="35">
        <f aca="true" t="shared" si="18" ref="B62:J62">B63+B64+B65+B66+B67+B68</f>
        <v>-237902.61</v>
      </c>
      <c r="C62" s="35">
        <f t="shared" si="18"/>
        <v>-220605.16</v>
      </c>
      <c r="D62" s="35">
        <f t="shared" si="18"/>
        <v>-227715.6</v>
      </c>
      <c r="E62" s="35">
        <f t="shared" si="18"/>
        <v>-279794.22</v>
      </c>
      <c r="F62" s="35">
        <f t="shared" si="18"/>
        <v>-261200.2</v>
      </c>
      <c r="G62" s="35">
        <f t="shared" si="18"/>
        <v>-288489.22</v>
      </c>
      <c r="H62" s="35">
        <f t="shared" si="18"/>
        <v>-185550.2</v>
      </c>
      <c r="I62" s="35">
        <f t="shared" si="18"/>
        <v>-34496.4</v>
      </c>
      <c r="J62" s="35">
        <f t="shared" si="18"/>
        <v>-73127.2</v>
      </c>
      <c r="K62" s="35">
        <f aca="true" t="shared" si="19" ref="K62:K91">SUM(B62:J62)</f>
        <v>-1808880.8099999998</v>
      </c>
    </row>
    <row r="63" spans="1:11" ht="18.75" customHeight="1">
      <c r="A63" s="12" t="s">
        <v>76</v>
      </c>
      <c r="B63" s="35">
        <f>-ROUND(B9*$D$3,2)</f>
        <v>-152813.2</v>
      </c>
      <c r="C63" s="35">
        <f aca="true" t="shared" si="20" ref="C63:J63">-ROUND(C9*$D$3,2)</f>
        <v>-215467.6</v>
      </c>
      <c r="D63" s="35">
        <f t="shared" si="20"/>
        <v>-199895.2</v>
      </c>
      <c r="E63" s="35">
        <f t="shared" si="20"/>
        <v>-141975.6</v>
      </c>
      <c r="F63" s="35">
        <f t="shared" si="20"/>
        <v>-165193.6</v>
      </c>
      <c r="G63" s="35">
        <f t="shared" si="20"/>
        <v>-210881</v>
      </c>
      <c r="H63" s="35">
        <f t="shared" si="20"/>
        <v>-185550.2</v>
      </c>
      <c r="I63" s="35">
        <f t="shared" si="20"/>
        <v>-34496.4</v>
      </c>
      <c r="J63" s="35">
        <f t="shared" si="20"/>
        <v>-73127.2</v>
      </c>
      <c r="K63" s="35">
        <f t="shared" si="19"/>
        <v>-1379399.9999999998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-1360.4</v>
      </c>
      <c r="C65" s="35">
        <v>-543.4</v>
      </c>
      <c r="D65" s="35">
        <v>-250.8</v>
      </c>
      <c r="E65" s="35">
        <v>-1026</v>
      </c>
      <c r="F65" s="35">
        <v>-798</v>
      </c>
      <c r="G65" s="35">
        <v>-589</v>
      </c>
      <c r="H65" s="35">
        <v>0</v>
      </c>
      <c r="I65" s="19">
        <v>0</v>
      </c>
      <c r="J65" s="19">
        <v>0</v>
      </c>
      <c r="K65" s="35">
        <f t="shared" si="19"/>
        <v>-4567.6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-83729.01</v>
      </c>
      <c r="C67" s="35">
        <v>-4594.16</v>
      </c>
      <c r="D67" s="35">
        <v>-27569.6</v>
      </c>
      <c r="E67" s="35">
        <v>-136792.62</v>
      </c>
      <c r="F67" s="35">
        <v>-95208.6</v>
      </c>
      <c r="G67" s="35">
        <v>-77019.22</v>
      </c>
      <c r="H67" s="35">
        <v>0</v>
      </c>
      <c r="I67" s="19">
        <v>0</v>
      </c>
      <c r="J67" s="19">
        <v>0</v>
      </c>
      <c r="K67" s="35">
        <f t="shared" si="19"/>
        <v>-424913.20999999996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-25499.24</v>
      </c>
      <c r="C69" s="67">
        <f t="shared" si="21"/>
        <v>-79584.37</v>
      </c>
      <c r="D69" s="67">
        <f t="shared" si="21"/>
        <v>-99835.22</v>
      </c>
      <c r="E69" s="67">
        <f t="shared" si="21"/>
        <v>-85068.90999999999</v>
      </c>
      <c r="F69" s="67">
        <f t="shared" si="21"/>
        <v>-69950.91</v>
      </c>
      <c r="G69" s="67">
        <f t="shared" si="21"/>
        <v>-74626.15</v>
      </c>
      <c r="H69" s="67">
        <f t="shared" si="21"/>
        <v>-43568.619999999995</v>
      </c>
      <c r="I69" s="67">
        <f t="shared" si="21"/>
        <v>-75547.92000000001</v>
      </c>
      <c r="J69" s="67">
        <f t="shared" si="21"/>
        <v>-25765.82</v>
      </c>
      <c r="K69" s="67">
        <f t="shared" si="19"/>
        <v>-579447.16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-10988.29</v>
      </c>
      <c r="C76" s="19">
        <v>-58442.71</v>
      </c>
      <c r="D76" s="19">
        <v>-77847.63</v>
      </c>
      <c r="E76" s="19">
        <v>-71104.15</v>
      </c>
      <c r="F76" s="19">
        <v>-50379.78</v>
      </c>
      <c r="G76" s="19">
        <v>-44876.79</v>
      </c>
      <c r="H76" s="19">
        <v>-29249.57</v>
      </c>
      <c r="I76" s="19">
        <v>-8238.63</v>
      </c>
      <c r="J76" s="19">
        <v>-15388.2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-1000</v>
      </c>
      <c r="E84" s="19">
        <v>0</v>
      </c>
      <c r="F84" s="19">
        <v>0</v>
      </c>
      <c r="G84" s="19">
        <v>-500</v>
      </c>
      <c r="H84" s="19">
        <v>0</v>
      </c>
      <c r="I84" s="19">
        <v>0</v>
      </c>
      <c r="J84" s="19">
        <v>0</v>
      </c>
      <c r="K84" s="19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3" ht="18.75" customHeight="1">
      <c r="A104" s="16" t="s">
        <v>84</v>
      </c>
      <c r="B104" s="24">
        <f aca="true" t="shared" si="22" ref="B104:H104">+B105+B106</f>
        <v>1449179.6099999996</v>
      </c>
      <c r="C104" s="24">
        <f t="shared" si="22"/>
        <v>2135975.97</v>
      </c>
      <c r="D104" s="24">
        <f t="shared" si="22"/>
        <v>2587834.4699999993</v>
      </c>
      <c r="E104" s="24">
        <f t="shared" si="22"/>
        <v>1260706.84</v>
      </c>
      <c r="F104" s="24">
        <f t="shared" si="22"/>
        <v>1907119.12</v>
      </c>
      <c r="G104" s="24">
        <f t="shared" si="22"/>
        <v>2765509.93</v>
      </c>
      <c r="H104" s="24">
        <f t="shared" si="22"/>
        <v>1404973.32</v>
      </c>
      <c r="I104" s="24">
        <f>+I105+I106</f>
        <v>505729.2499999999</v>
      </c>
      <c r="J104" s="24">
        <f>+J105+J106</f>
        <v>925931.0500000002</v>
      </c>
      <c r="K104" s="48">
        <f>SUM(B104:J104)</f>
        <v>14942959.559999999</v>
      </c>
      <c r="L104" s="54"/>
      <c r="M104" s="85"/>
    </row>
    <row r="105" spans="1:12" ht="18" customHeight="1">
      <c r="A105" s="16" t="s">
        <v>83</v>
      </c>
      <c r="B105" s="24">
        <f aca="true" t="shared" si="23" ref="B105:J105">+B48+B62+B69+B101</f>
        <v>1430483.4399999997</v>
      </c>
      <c r="C105" s="24">
        <f t="shared" si="23"/>
        <v>2112495.9600000004</v>
      </c>
      <c r="D105" s="24">
        <f t="shared" si="23"/>
        <v>2562379.659999999</v>
      </c>
      <c r="E105" s="24">
        <f t="shared" si="23"/>
        <v>1238321.31</v>
      </c>
      <c r="F105" s="24">
        <f t="shared" si="23"/>
        <v>1883502.12</v>
      </c>
      <c r="G105" s="24">
        <f t="shared" si="23"/>
        <v>2735894.48</v>
      </c>
      <c r="H105" s="24">
        <f t="shared" si="23"/>
        <v>1384902.96</v>
      </c>
      <c r="I105" s="24">
        <f t="shared" si="23"/>
        <v>505729.2499999999</v>
      </c>
      <c r="J105" s="24">
        <f t="shared" si="23"/>
        <v>911930.1600000001</v>
      </c>
      <c r="K105" s="48">
        <f>SUM(B105:J105)</f>
        <v>14765639.34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14942959.549999997</v>
      </c>
      <c r="L112" s="54"/>
    </row>
    <row r="113" spans="1:11" ht="18.75" customHeight="1">
      <c r="A113" s="26" t="s">
        <v>71</v>
      </c>
      <c r="B113" s="27">
        <v>184963.93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184963.93</v>
      </c>
    </row>
    <row r="114" spans="1:11" ht="18.75" customHeight="1">
      <c r="A114" s="26" t="s">
        <v>72</v>
      </c>
      <c r="B114" s="27">
        <v>1264215.68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1264215.68</v>
      </c>
    </row>
    <row r="115" spans="1:11" ht="18.75" customHeight="1">
      <c r="A115" s="26" t="s">
        <v>73</v>
      </c>
      <c r="B115" s="40">
        <v>0</v>
      </c>
      <c r="C115" s="27">
        <f>+C104</f>
        <v>2135975.97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2135975.97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2587834.4699999993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2587834.4699999993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1260706.84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1260706.84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366397.75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366397.75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672575.36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672575.36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96286.85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96286.85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771859.17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771859.17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823518.5</v>
      </c>
      <c r="H122" s="40">
        <v>0</v>
      </c>
      <c r="I122" s="40">
        <v>0</v>
      </c>
      <c r="J122" s="40">
        <v>0</v>
      </c>
      <c r="K122" s="41">
        <f t="shared" si="25"/>
        <v>823518.5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64006.49</v>
      </c>
      <c r="H123" s="40">
        <v>0</v>
      </c>
      <c r="I123" s="40">
        <v>0</v>
      </c>
      <c r="J123" s="40">
        <v>0</v>
      </c>
      <c r="K123" s="41">
        <f t="shared" si="25"/>
        <v>64006.49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402915.87</v>
      </c>
      <c r="H124" s="40">
        <v>0</v>
      </c>
      <c r="I124" s="40">
        <v>0</v>
      </c>
      <c r="J124" s="40">
        <v>0</v>
      </c>
      <c r="K124" s="41">
        <f t="shared" si="25"/>
        <v>402915.87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391105.28</v>
      </c>
      <c r="H125" s="40">
        <v>0</v>
      </c>
      <c r="I125" s="40">
        <v>0</v>
      </c>
      <c r="J125" s="40">
        <v>0</v>
      </c>
      <c r="K125" s="41">
        <f t="shared" si="25"/>
        <v>391105.28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1083963.77</v>
      </c>
      <c r="H126" s="40">
        <v>0</v>
      </c>
      <c r="I126" s="40">
        <v>0</v>
      </c>
      <c r="J126" s="40">
        <v>0</v>
      </c>
      <c r="K126" s="41">
        <f t="shared" si="25"/>
        <v>1083963.77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487929.15</v>
      </c>
      <c r="I127" s="40">
        <v>0</v>
      </c>
      <c r="J127" s="40">
        <v>0</v>
      </c>
      <c r="K127" s="41">
        <f t="shared" si="25"/>
        <v>487929.15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917044.17</v>
      </c>
      <c r="I128" s="40">
        <v>0</v>
      </c>
      <c r="J128" s="40">
        <v>0</v>
      </c>
      <c r="K128" s="41">
        <f t="shared" si="25"/>
        <v>917044.17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505729.25</v>
      </c>
      <c r="J129" s="40">
        <v>0</v>
      </c>
      <c r="K129" s="41">
        <f t="shared" si="25"/>
        <v>505729.25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925931.05</v>
      </c>
      <c r="K130" s="44">
        <f t="shared" si="25"/>
        <v>925931.05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2016-12-23T11:56:41Z</dcterms:modified>
  <cp:category/>
  <cp:version/>
  <cp:contentType/>
  <cp:contentStatus/>
</cp:coreProperties>
</file>