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<sst xmlns="http://schemas.openxmlformats.org/spreadsheetml/2006/main" count="134" uniqueCount="134">
  <si>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</si>
  <si>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</si>
  <si>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</si>
  <si>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</si>
  <si>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</si>
  <si>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</si>
  <si>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</si>
  <si>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</si>
  <si>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</si>
  <si>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</si>
  <si>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</si>
  <si>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</si>
  <si>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</si>
  <si>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</si>
  <si>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</si>
  <si>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</si>
  <si>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</si>
  <si>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</si>
  <si>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</si>
  <si>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</si>
  <si>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</si>
  <si>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</si>
  <si>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</si>
  <si>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</si>
  <si>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</si>
  <si>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</si>
  <si>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</si>
  <si>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</si>
  <si>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</si>
  <si>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</si>
  <si>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</si>
  <si>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</si>
  <si>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</si>
  <si>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</si>
  <si>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</si>
  <si>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</si>
  <si>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</si>
  <si>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</si>
  <si>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</si>
  <si>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</si>
  <si>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</si>
  <si>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</si>
  <si>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</si>
  <si>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</si>
  <si>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</si>
  <si>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</si>
  <si>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</si>
  <si>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</si>
  <si>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</si>
  <si>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</si>
  <si>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</si>
  <si>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</si>
  <si>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</si>
  <si>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</si>
  <si>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</si>
  <si>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</si>
  <si>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</si>
  <si>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</si>
  <si>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</si>
  <si>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</si>
  <si>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</si>
  <si>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</si>
  <si>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</si>
  <si>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</si>
  <si>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</si>
  <si>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</si>
  <si>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</si>
  <si>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</si>
  <si>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</si>
  <si>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</si>
  <si>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</si>
  <si>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</si>
  <si>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</si>
  <si>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</si>
  <si>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</si>
  <si>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</si>
  <si>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</si>
  <si>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</si>
  <si>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</si>
  <si>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</si>
  <si>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</si>
  <si>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</si>
  <si>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</si>
  <si>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</si>
  <si>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</si>
  <si>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</si>
  <si>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</si>
  <si>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</si>
  <si>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</si>
  <si>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</si>
  <si>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</si>
  <si>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</si>
  <si>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</si>
  <si>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</si>
  <si>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</si>
  <si>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</si>
  <si>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</si>
  <si>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</si>
  <si>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</si>
  <si>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</si>
  <si>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</si>
  <si>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</si>
  <si>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</si>
  <si>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</si>
  <si>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</si>
  <si>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</si>
  <si>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</si>
  <si>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</si>
  <si>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</si>
  <si>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</si>
  <si>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</si>
  <si>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</si>
  <si>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</si>
  <si>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</si>
  <si>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</si>
  <si>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</si>
  <si>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</si>
  <si>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</si>
  <si>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</si>
  <si>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</si>
  <si>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</si>
  <si>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</si>
  <si>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</si>
  <si>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</si>
  <si>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</si>
  <si>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</si>
  <si>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</si>
  <si>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</si>
  <si>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</si>
  <si>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</si>
  <si>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</si>
  <si>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</si>
  <si>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</si>
  <si>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31/12/16 - VENCIMENTO 13/01/17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</si>
</sst>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173226</v>
      </c>
      <c r="C7" s="9">
        <f t="shared" si="0"/>
        <v>216876</v>
      </c>
      <c r="D7" s="9">
        <f t="shared" si="0"/>
        <v>265531</v>
      </c>
      <c r="E7" s="9">
        <f t="shared" si="0"/>
        <v>138495</v>
      </c>
      <c r="F7" s="9">
        <f t="shared" si="0"/>
        <v>241936</v>
      </c>
      <c r="G7" s="9">
        <f t="shared" si="0"/>
        <v>370796</v>
      </c>
      <c r="H7" s="9">
        <f t="shared" si="0"/>
        <v>131507</v>
      </c>
      <c r="I7" s="9">
        <f t="shared" si="0"/>
        <v>29625</v>
      </c>
      <c r="J7" s="9">
        <f t="shared" si="0"/>
        <v>123642</v>
      </c>
      <c r="K7" s="9">
        <f t="shared" si="0"/>
        <v>1691634</v>
      </c>
      <c r="L7" s="52"/>
    </row>
    <row r="8" spans="1:11" ht="17.25" customHeight="1">
      <c r="A8" s="10" t="s">
        <v>99</v>
      </c>
      <c r="B8" s="11">
        <f>B9+B12+B16</f>
        <v>93859</v>
      </c>
      <c r="C8" s="11">
        <f aca="true" t="shared" si="1" ref="C8:J8">C9+C12+C16</f>
        <v>124545</v>
      </c>
      <c r="D8" s="11">
        <f t="shared" si="1"/>
        <v>142559</v>
      </c>
      <c r="E8" s="11">
        <f t="shared" si="1"/>
        <v>78104</v>
      </c>
      <c r="F8" s="11">
        <f t="shared" si="1"/>
        <v>128693</v>
      </c>
      <c r="G8" s="11">
        <f t="shared" si="1"/>
        <v>201459</v>
      </c>
      <c r="H8" s="11">
        <f t="shared" si="1"/>
        <v>79413</v>
      </c>
      <c r="I8" s="11">
        <f t="shared" si="1"/>
        <v>14969</v>
      </c>
      <c r="J8" s="11">
        <f t="shared" si="1"/>
        <v>67137</v>
      </c>
      <c r="K8" s="11">
        <f>SUM(B8:J8)</f>
        <v>930738</v>
      </c>
    </row>
    <row r="9" spans="1:11" ht="17.25" customHeight="1">
      <c r="A9" s="15" t="s">
        <v>17</v>
      </c>
      <c r="B9" s="13">
        <f>+B10+B11</f>
        <v>18382</v>
      </c>
      <c r="C9" s="13">
        <f aca="true" t="shared" si="2" ref="C9:J9">+C10+C11</f>
        <v>27201</v>
      </c>
      <c r="D9" s="13">
        <f t="shared" si="2"/>
        <v>29013</v>
      </c>
      <c r="E9" s="13">
        <f t="shared" si="2"/>
        <v>15220</v>
      </c>
      <c r="F9" s="13">
        <f t="shared" si="2"/>
        <v>20466</v>
      </c>
      <c r="G9" s="13">
        <f t="shared" si="2"/>
        <v>23915</v>
      </c>
      <c r="H9" s="13">
        <f t="shared" si="2"/>
        <v>16441</v>
      </c>
      <c r="I9" s="13">
        <f t="shared" si="2"/>
        <v>3504</v>
      </c>
      <c r="J9" s="13">
        <f t="shared" si="2"/>
        <v>12450</v>
      </c>
      <c r="K9" s="11">
        <f>SUM(B9:J9)</f>
        <v>166592</v>
      </c>
    </row>
    <row r="10" spans="1:11" ht="17.25" customHeight="1">
      <c r="A10" s="29" t="s">
        <v>18</v>
      </c>
      <c r="B10" s="13">
        <v>18382</v>
      </c>
      <c r="C10" s="13">
        <v>27201</v>
      </c>
      <c r="D10" s="13">
        <v>29013</v>
      </c>
      <c r="E10" s="13">
        <v>15220</v>
      </c>
      <c r="F10" s="13">
        <v>20466</v>
      </c>
      <c r="G10" s="13">
        <v>23915</v>
      </c>
      <c r="H10" s="13">
        <v>16441</v>
      </c>
      <c r="I10" s="13">
        <v>3504</v>
      </c>
      <c r="J10" s="13">
        <v>12450</v>
      </c>
      <c r="K10" s="11">
        <f>SUM(B10:J10)</f>
        <v>166592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60750</v>
      </c>
      <c r="C12" s="17">
        <f t="shared" si="3"/>
        <v>80291</v>
      </c>
      <c r="D12" s="17">
        <f t="shared" si="3"/>
        <v>91749</v>
      </c>
      <c r="E12" s="17">
        <f t="shared" si="3"/>
        <v>51485</v>
      </c>
      <c r="F12" s="17">
        <f t="shared" si="3"/>
        <v>84363</v>
      </c>
      <c r="G12" s="17">
        <f t="shared" si="3"/>
        <v>135938</v>
      </c>
      <c r="H12" s="17">
        <f t="shared" si="3"/>
        <v>52499</v>
      </c>
      <c r="I12" s="17">
        <f t="shared" si="3"/>
        <v>9037</v>
      </c>
      <c r="J12" s="17">
        <f t="shared" si="3"/>
        <v>44105</v>
      </c>
      <c r="K12" s="11">
        <f aca="true" t="shared" si="4" ref="K12:K27">SUM(B12:J12)</f>
        <v>610217</v>
      </c>
    </row>
    <row r="13" spans="1:13" ht="17.25" customHeight="1">
      <c r="A13" s="14" t="s">
        <v>20</v>
      </c>
      <c r="B13" s="13">
        <v>30896</v>
      </c>
      <c r="C13" s="13">
        <v>44416</v>
      </c>
      <c r="D13" s="13">
        <v>50494</v>
      </c>
      <c r="E13" s="13">
        <v>28210</v>
      </c>
      <c r="F13" s="13">
        <v>42786</v>
      </c>
      <c r="G13" s="13">
        <v>63381</v>
      </c>
      <c r="H13" s="13">
        <v>24957</v>
      </c>
      <c r="I13" s="13">
        <v>5221</v>
      </c>
      <c r="J13" s="13">
        <v>24398</v>
      </c>
      <c r="K13" s="11">
        <f t="shared" si="4"/>
        <v>314759</v>
      </c>
      <c r="L13" s="52"/>
      <c r="M13" s="53"/>
    </row>
    <row r="14" spans="1:12" ht="17.25" customHeight="1">
      <c r="A14" s="14" t="s">
        <v>21</v>
      </c>
      <c r="B14" s="13">
        <v>29287</v>
      </c>
      <c r="C14" s="13">
        <v>35032</v>
      </c>
      <c r="D14" s="13">
        <v>40464</v>
      </c>
      <c r="E14" s="13">
        <v>22728</v>
      </c>
      <c r="F14" s="13">
        <v>40910</v>
      </c>
      <c r="G14" s="13">
        <v>71587</v>
      </c>
      <c r="H14" s="13">
        <v>26805</v>
      </c>
      <c r="I14" s="13">
        <v>3716</v>
      </c>
      <c r="J14" s="13">
        <v>19414</v>
      </c>
      <c r="K14" s="11">
        <f t="shared" si="4"/>
        <v>289943</v>
      </c>
      <c r="L14" s="52"/>
    </row>
    <row r="15" spans="1:11" ht="17.25" customHeight="1">
      <c r="A15" s="14" t="s">
        <v>22</v>
      </c>
      <c r="B15" s="13">
        <v>567</v>
      </c>
      <c r="C15" s="13">
        <v>843</v>
      </c>
      <c r="D15" s="13">
        <v>791</v>
      </c>
      <c r="E15" s="13">
        <v>547</v>
      </c>
      <c r="F15" s="13">
        <v>667</v>
      </c>
      <c r="G15" s="13">
        <v>970</v>
      </c>
      <c r="H15" s="13">
        <v>737</v>
      </c>
      <c r="I15" s="13">
        <v>100</v>
      </c>
      <c r="J15" s="13">
        <v>293</v>
      </c>
      <c r="K15" s="11">
        <f t="shared" si="4"/>
        <v>5515</v>
      </c>
    </row>
    <row r="16" spans="1:11" ht="17.25" customHeight="1">
      <c r="A16" s="15" t="s">
        <v>95</v>
      </c>
      <c r="B16" s="13">
        <f>B17+B18+B19</f>
        <v>14727</v>
      </c>
      <c r="C16" s="13">
        <f aca="true" t="shared" si="5" ref="C16:J16">C17+C18+C19</f>
        <v>17053</v>
      </c>
      <c r="D16" s="13">
        <f t="shared" si="5"/>
        <v>21797</v>
      </c>
      <c r="E16" s="13">
        <f t="shared" si="5"/>
        <v>11399</v>
      </c>
      <c r="F16" s="13">
        <f t="shared" si="5"/>
        <v>23864</v>
      </c>
      <c r="G16" s="13">
        <f t="shared" si="5"/>
        <v>41606</v>
      </c>
      <c r="H16" s="13">
        <f t="shared" si="5"/>
        <v>10473</v>
      </c>
      <c r="I16" s="13">
        <f t="shared" si="5"/>
        <v>2428</v>
      </c>
      <c r="J16" s="13">
        <f t="shared" si="5"/>
        <v>10582</v>
      </c>
      <c r="K16" s="11">
        <f t="shared" si="4"/>
        <v>153929</v>
      </c>
    </row>
    <row r="17" spans="1:11" ht="17.25" customHeight="1">
      <c r="A17" s="14" t="s">
        <v>96</v>
      </c>
      <c r="B17" s="13">
        <v>7038</v>
      </c>
      <c r="C17" s="13">
        <v>9088</v>
      </c>
      <c r="D17" s="13">
        <v>10411</v>
      </c>
      <c r="E17" s="13">
        <v>5580</v>
      </c>
      <c r="F17" s="13">
        <v>11870</v>
      </c>
      <c r="G17" s="13">
        <v>18532</v>
      </c>
      <c r="H17" s="13">
        <v>5129</v>
      </c>
      <c r="I17" s="13">
        <v>1290</v>
      </c>
      <c r="J17" s="13">
        <v>4940</v>
      </c>
      <c r="K17" s="11">
        <f t="shared" si="4"/>
        <v>73878</v>
      </c>
    </row>
    <row r="18" spans="1:11" ht="17.25" customHeight="1">
      <c r="A18" s="14" t="s">
        <v>97</v>
      </c>
      <c r="B18" s="13">
        <v>7626</v>
      </c>
      <c r="C18" s="13">
        <v>7877</v>
      </c>
      <c r="D18" s="13">
        <v>11279</v>
      </c>
      <c r="E18" s="13">
        <v>5749</v>
      </c>
      <c r="F18" s="13">
        <v>11897</v>
      </c>
      <c r="G18" s="13">
        <v>22965</v>
      </c>
      <c r="H18" s="13">
        <v>5274</v>
      </c>
      <c r="I18" s="13">
        <v>1124</v>
      </c>
      <c r="J18" s="13">
        <v>5594</v>
      </c>
      <c r="K18" s="11">
        <f t="shared" si="4"/>
        <v>79385</v>
      </c>
    </row>
    <row r="19" spans="1:11" ht="17.25" customHeight="1">
      <c r="A19" s="14" t="s">
        <v>98</v>
      </c>
      <c r="B19" s="13">
        <v>63</v>
      </c>
      <c r="C19" s="13">
        <v>88</v>
      </c>
      <c r="D19" s="13">
        <v>107</v>
      </c>
      <c r="E19" s="13">
        <v>70</v>
      </c>
      <c r="F19" s="13">
        <v>97</v>
      </c>
      <c r="G19" s="13">
        <v>109</v>
      </c>
      <c r="H19" s="13">
        <v>70</v>
      </c>
      <c r="I19" s="13">
        <v>14</v>
      </c>
      <c r="J19" s="13">
        <v>48</v>
      </c>
      <c r="K19" s="11">
        <f t="shared" si="4"/>
        <v>666</v>
      </c>
    </row>
    <row r="20" spans="1:11" ht="17.25" customHeight="1">
      <c r="A20" s="16" t="s">
        <v>23</v>
      </c>
      <c r="B20" s="11">
        <f>+B21+B22+B23</f>
        <v>49896</v>
      </c>
      <c r="C20" s="11">
        <f aca="true" t="shared" si="6" ref="C20:J20">+C21+C22+C23</f>
        <v>53435</v>
      </c>
      <c r="D20" s="11">
        <f t="shared" si="6"/>
        <v>70959</v>
      </c>
      <c r="E20" s="11">
        <f t="shared" si="6"/>
        <v>34309</v>
      </c>
      <c r="F20" s="11">
        <f t="shared" si="6"/>
        <v>75607</v>
      </c>
      <c r="G20" s="11">
        <f t="shared" si="6"/>
        <v>123994</v>
      </c>
      <c r="H20" s="11">
        <f t="shared" si="6"/>
        <v>33534</v>
      </c>
      <c r="I20" s="11">
        <f t="shared" si="6"/>
        <v>7834</v>
      </c>
      <c r="J20" s="11">
        <f t="shared" si="6"/>
        <v>30597</v>
      </c>
      <c r="K20" s="11">
        <f t="shared" si="4"/>
        <v>480165</v>
      </c>
    </row>
    <row r="21" spans="1:12" ht="17.25" customHeight="1">
      <c r="A21" s="12" t="s">
        <v>24</v>
      </c>
      <c r="B21" s="13">
        <v>27458</v>
      </c>
      <c r="C21" s="13">
        <v>32174</v>
      </c>
      <c r="D21" s="13">
        <v>42898</v>
      </c>
      <c r="E21" s="13">
        <v>20392</v>
      </c>
      <c r="F21" s="13">
        <v>41764</v>
      </c>
      <c r="G21" s="13">
        <v>60409</v>
      </c>
      <c r="H21" s="13">
        <v>17494</v>
      </c>
      <c r="I21" s="13">
        <v>4779</v>
      </c>
      <c r="J21" s="13">
        <v>17924</v>
      </c>
      <c r="K21" s="11">
        <f t="shared" si="4"/>
        <v>265292</v>
      </c>
      <c r="L21" s="52"/>
    </row>
    <row r="22" spans="1:12" ht="17.25" customHeight="1">
      <c r="A22" s="12" t="s">
        <v>25</v>
      </c>
      <c r="B22" s="13">
        <v>22097</v>
      </c>
      <c r="C22" s="13">
        <v>20883</v>
      </c>
      <c r="D22" s="13">
        <v>27624</v>
      </c>
      <c r="E22" s="13">
        <v>13688</v>
      </c>
      <c r="F22" s="13">
        <v>33436</v>
      </c>
      <c r="G22" s="13">
        <v>62946</v>
      </c>
      <c r="H22" s="13">
        <v>15787</v>
      </c>
      <c r="I22" s="13">
        <v>2996</v>
      </c>
      <c r="J22" s="13">
        <v>12513</v>
      </c>
      <c r="K22" s="11">
        <f t="shared" si="4"/>
        <v>211970</v>
      </c>
      <c r="L22" s="52"/>
    </row>
    <row r="23" spans="1:11" ht="17.25" customHeight="1">
      <c r="A23" s="12" t="s">
        <v>26</v>
      </c>
      <c r="B23" s="13">
        <v>341</v>
      </c>
      <c r="C23" s="13">
        <v>378</v>
      </c>
      <c r="D23" s="13">
        <v>437</v>
      </c>
      <c r="E23" s="13">
        <v>229</v>
      </c>
      <c r="F23" s="13">
        <v>407</v>
      </c>
      <c r="G23" s="13">
        <v>639</v>
      </c>
      <c r="H23" s="13">
        <v>253</v>
      </c>
      <c r="I23" s="13">
        <v>59</v>
      </c>
      <c r="J23" s="13">
        <v>160</v>
      </c>
      <c r="K23" s="11">
        <f t="shared" si="4"/>
        <v>2903</v>
      </c>
    </row>
    <row r="24" spans="1:11" ht="17.25" customHeight="1">
      <c r="A24" s="16" t="s">
        <v>27</v>
      </c>
      <c r="B24" s="13">
        <f>+B25+B26</f>
        <v>29471</v>
      </c>
      <c r="C24" s="13">
        <f aca="true" t="shared" si="7" ref="C24:J24">+C25+C26</f>
        <v>38896</v>
      </c>
      <c r="D24" s="13">
        <f t="shared" si="7"/>
        <v>52013</v>
      </c>
      <c r="E24" s="13">
        <f t="shared" si="7"/>
        <v>26082</v>
      </c>
      <c r="F24" s="13">
        <f t="shared" si="7"/>
        <v>37636</v>
      </c>
      <c r="G24" s="13">
        <f t="shared" si="7"/>
        <v>45343</v>
      </c>
      <c r="H24" s="13">
        <f t="shared" si="7"/>
        <v>18069</v>
      </c>
      <c r="I24" s="13">
        <f t="shared" si="7"/>
        <v>6822</v>
      </c>
      <c r="J24" s="13">
        <f t="shared" si="7"/>
        <v>25908</v>
      </c>
      <c r="K24" s="11">
        <f t="shared" si="4"/>
        <v>280240</v>
      </c>
    </row>
    <row r="25" spans="1:12" ht="17.25" customHeight="1">
      <c r="A25" s="12" t="s">
        <v>131</v>
      </c>
      <c r="B25" s="13">
        <v>25104</v>
      </c>
      <c r="C25" s="13">
        <v>33815</v>
      </c>
      <c r="D25" s="13">
        <v>46012</v>
      </c>
      <c r="E25" s="13">
        <v>22854</v>
      </c>
      <c r="F25" s="13">
        <v>32532</v>
      </c>
      <c r="G25" s="13">
        <v>38332</v>
      </c>
      <c r="H25" s="13">
        <v>15178</v>
      </c>
      <c r="I25" s="13">
        <v>6230</v>
      </c>
      <c r="J25" s="13">
        <v>22910</v>
      </c>
      <c r="K25" s="11">
        <f t="shared" si="4"/>
        <v>242967</v>
      </c>
      <c r="L25" s="52"/>
    </row>
    <row r="26" spans="1:12" ht="17.25" customHeight="1">
      <c r="A26" s="12" t="s">
        <v>132</v>
      </c>
      <c r="B26" s="13">
        <v>4367</v>
      </c>
      <c r="C26" s="13">
        <v>5081</v>
      </c>
      <c r="D26" s="13">
        <v>6001</v>
      </c>
      <c r="E26" s="13">
        <v>3228</v>
      </c>
      <c r="F26" s="13">
        <v>5104</v>
      </c>
      <c r="G26" s="13">
        <v>7011</v>
      </c>
      <c r="H26" s="13">
        <v>2891</v>
      </c>
      <c r="I26" s="13">
        <v>592</v>
      </c>
      <c r="J26" s="13">
        <v>2998</v>
      </c>
      <c r="K26" s="11">
        <f t="shared" si="4"/>
        <v>37273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491</v>
      </c>
      <c r="I27" s="11">
        <v>0</v>
      </c>
      <c r="J27" s="11">
        <v>0</v>
      </c>
      <c r="K27" s="11">
        <f t="shared" si="4"/>
        <v>491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29972.98</v>
      </c>
      <c r="I35" s="19">
        <v>0</v>
      </c>
      <c r="J35" s="19">
        <v>0</v>
      </c>
      <c r="K35" s="23">
        <f>SUM(B35:J35)</f>
        <v>29972.98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503247.49</v>
      </c>
      <c r="C47" s="22">
        <f aca="true" t="shared" si="12" ref="C47:H47">+C48+C57</f>
        <v>702348.8200000001</v>
      </c>
      <c r="D47" s="22">
        <f t="shared" si="12"/>
        <v>959765.2000000001</v>
      </c>
      <c r="E47" s="22">
        <f t="shared" si="12"/>
        <v>437399.23</v>
      </c>
      <c r="F47" s="22">
        <f t="shared" si="12"/>
        <v>740408.1000000001</v>
      </c>
      <c r="G47" s="22">
        <f t="shared" si="12"/>
        <v>957212.8899999999</v>
      </c>
      <c r="H47" s="22">
        <f t="shared" si="12"/>
        <v>427961.54999999993</v>
      </c>
      <c r="I47" s="22">
        <f>+I48+I57</f>
        <v>150710.48</v>
      </c>
      <c r="J47" s="22">
        <f>+J48+J57</f>
        <v>386859.55</v>
      </c>
      <c r="K47" s="22">
        <f>SUM(B47:J47)</f>
        <v>5265913.3100000005</v>
      </c>
    </row>
    <row r="48" spans="1:11" ht="17.25" customHeight="1">
      <c r="A48" s="16" t="s">
        <v>113</v>
      </c>
      <c r="B48" s="23">
        <f>SUM(B49:B56)</f>
        <v>484551.32</v>
      </c>
      <c r="C48" s="23">
        <f aca="true" t="shared" si="13" ref="C48:J48">SUM(C49:C56)</f>
        <v>678868.81</v>
      </c>
      <c r="D48" s="23">
        <f t="shared" si="13"/>
        <v>934310.39</v>
      </c>
      <c r="E48" s="23">
        <f t="shared" si="13"/>
        <v>415013.7</v>
      </c>
      <c r="F48" s="23">
        <f t="shared" si="13"/>
        <v>716791.1000000001</v>
      </c>
      <c r="G48" s="23">
        <f t="shared" si="13"/>
        <v>927597.44</v>
      </c>
      <c r="H48" s="23">
        <f t="shared" si="13"/>
        <v>407891.18999999994</v>
      </c>
      <c r="I48" s="23">
        <f t="shared" si="13"/>
        <v>150710.48</v>
      </c>
      <c r="J48" s="23">
        <f t="shared" si="13"/>
        <v>372858.66</v>
      </c>
      <c r="K48" s="23">
        <f aca="true" t="shared" si="14" ref="K48:K57">SUM(B48:J48)</f>
        <v>5088593.090000001</v>
      </c>
    </row>
    <row r="49" spans="1:11" ht="17.25" customHeight="1">
      <c r="A49" s="34" t="s">
        <v>44</v>
      </c>
      <c r="B49" s="23">
        <f aca="true" t="shared" si="15" ref="B49:H49">ROUND(B30*B7,2)</f>
        <v>481291.12</v>
      </c>
      <c r="C49" s="23">
        <f t="shared" si="15"/>
        <v>672662.6</v>
      </c>
      <c r="D49" s="23">
        <f t="shared" si="15"/>
        <v>929252.29</v>
      </c>
      <c r="E49" s="23">
        <f t="shared" si="15"/>
        <v>412202.67</v>
      </c>
      <c r="F49" s="23">
        <f t="shared" si="15"/>
        <v>712646.68</v>
      </c>
      <c r="G49" s="23">
        <f t="shared" si="15"/>
        <v>921613.46</v>
      </c>
      <c r="H49" s="23">
        <f t="shared" si="15"/>
        <v>374808.1</v>
      </c>
      <c r="I49" s="23">
        <f>ROUND(I30*I7,2)</f>
        <v>149644.76</v>
      </c>
      <c r="J49" s="23">
        <f>ROUND(J30*J7,2)</f>
        <v>370641.62</v>
      </c>
      <c r="K49" s="23">
        <f t="shared" si="14"/>
        <v>5024763.3</v>
      </c>
    </row>
    <row r="50" spans="1:11" ht="17.25" customHeight="1">
      <c r="A50" s="34" t="s">
        <v>45</v>
      </c>
      <c r="B50" s="19">
        <v>0</v>
      </c>
      <c r="C50" s="23">
        <f>ROUND(C31*C7,2)</f>
        <v>1495.18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1495.18</v>
      </c>
    </row>
    <row r="51" spans="1:11" ht="17.25" customHeight="1">
      <c r="A51" s="66" t="s">
        <v>106</v>
      </c>
      <c r="B51" s="67">
        <f aca="true" t="shared" si="16" ref="B51:H51">ROUND(B32*B7,2)</f>
        <v>-831.48</v>
      </c>
      <c r="C51" s="67">
        <f t="shared" si="16"/>
        <v>-1062.69</v>
      </c>
      <c r="D51" s="67">
        <f t="shared" si="16"/>
        <v>-1327.66</v>
      </c>
      <c r="E51" s="67">
        <f t="shared" si="16"/>
        <v>-634.37</v>
      </c>
      <c r="F51" s="67">
        <f t="shared" si="16"/>
        <v>-1137.1</v>
      </c>
      <c r="G51" s="67">
        <f t="shared" si="16"/>
        <v>-1446.1</v>
      </c>
      <c r="H51" s="67">
        <f t="shared" si="16"/>
        <v>-604.93</v>
      </c>
      <c r="I51" s="19">
        <v>0</v>
      </c>
      <c r="J51" s="19">
        <v>0</v>
      </c>
      <c r="K51" s="67">
        <f>SUM(B51:J51)</f>
        <v>-7044.33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29972.98</v>
      </c>
      <c r="I53" s="31">
        <f>+I35</f>
        <v>0</v>
      </c>
      <c r="J53" s="31">
        <f>+J35</f>
        <v>0</v>
      </c>
      <c r="K53" s="23">
        <f t="shared" si="14"/>
        <v>29972.98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18696.17</v>
      </c>
      <c r="C57" s="36">
        <v>23480.01</v>
      </c>
      <c r="D57" s="36">
        <v>25454.81</v>
      </c>
      <c r="E57" s="36">
        <v>22385.53</v>
      </c>
      <c r="F57" s="36">
        <v>23617</v>
      </c>
      <c r="G57" s="36">
        <v>29615.45</v>
      </c>
      <c r="H57" s="36">
        <v>20070.36</v>
      </c>
      <c r="I57" s="19">
        <v>0</v>
      </c>
      <c r="J57" s="36">
        <v>14000.89</v>
      </c>
      <c r="K57" s="36">
        <f t="shared" si="14"/>
        <v>177320.22000000003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-69851.6</v>
      </c>
      <c r="C61" s="35">
        <f t="shared" si="17"/>
        <v>-105947.57</v>
      </c>
      <c r="D61" s="35">
        <f t="shared" si="17"/>
        <v>-112322.93</v>
      </c>
      <c r="E61" s="35">
        <f t="shared" si="17"/>
        <v>-57836</v>
      </c>
      <c r="F61" s="35">
        <f t="shared" si="17"/>
        <v>-78151.3</v>
      </c>
      <c r="G61" s="35">
        <f t="shared" si="17"/>
        <v>-91383.03</v>
      </c>
      <c r="H61" s="35">
        <f t="shared" si="17"/>
        <v>-62475.8</v>
      </c>
      <c r="I61" s="35">
        <f t="shared" si="17"/>
        <v>-15590.830000000002</v>
      </c>
      <c r="J61" s="35">
        <f t="shared" si="17"/>
        <v>-48310</v>
      </c>
      <c r="K61" s="35">
        <f>SUM(B61:J61)</f>
        <v>-641869.0599999999</v>
      </c>
    </row>
    <row r="62" spans="1:11" ht="18.75" customHeight="1">
      <c r="A62" s="16" t="s">
        <v>75</v>
      </c>
      <c r="B62" s="35">
        <f aca="true" t="shared" si="18" ref="B62:J62">B63+B64+B65+B66+B67+B68</f>
        <v>-69851.6</v>
      </c>
      <c r="C62" s="35">
        <f t="shared" si="18"/>
        <v>-103363.8</v>
      </c>
      <c r="D62" s="35">
        <f t="shared" si="18"/>
        <v>-110249.4</v>
      </c>
      <c r="E62" s="35">
        <f t="shared" si="18"/>
        <v>-57836</v>
      </c>
      <c r="F62" s="35">
        <f t="shared" si="18"/>
        <v>-77770.8</v>
      </c>
      <c r="G62" s="35">
        <f t="shared" si="18"/>
        <v>-90877</v>
      </c>
      <c r="H62" s="35">
        <f t="shared" si="18"/>
        <v>-62475.8</v>
      </c>
      <c r="I62" s="35">
        <f t="shared" si="18"/>
        <v>-13315.2</v>
      </c>
      <c r="J62" s="35">
        <f t="shared" si="18"/>
        <v>-47310</v>
      </c>
      <c r="K62" s="35">
        <f aca="true" t="shared" si="19" ref="K62:K91">SUM(B62:J62)</f>
        <v>-633049.6</v>
      </c>
    </row>
    <row r="63" spans="1:11" ht="18.75" customHeight="1">
      <c r="A63" s="12" t="s">
        <v>76</v>
      </c>
      <c r="B63" s="35">
        <f>-ROUND(B9*$D$3,2)</f>
        <v>-69851.6</v>
      </c>
      <c r="C63" s="35">
        <f aca="true" t="shared" si="20" ref="C63:J63">-ROUND(C9*$D$3,2)</f>
        <v>-103363.8</v>
      </c>
      <c r="D63" s="35">
        <f t="shared" si="20"/>
        <v>-110249.4</v>
      </c>
      <c r="E63" s="35">
        <f t="shared" si="20"/>
        <v>-57836</v>
      </c>
      <c r="F63" s="35">
        <f t="shared" si="20"/>
        <v>-77770.8</v>
      </c>
      <c r="G63" s="35">
        <f t="shared" si="20"/>
        <v>-90877</v>
      </c>
      <c r="H63" s="35">
        <f t="shared" si="20"/>
        <v>-62475.8</v>
      </c>
      <c r="I63" s="35">
        <f t="shared" si="20"/>
        <v>-13315.2</v>
      </c>
      <c r="J63" s="35">
        <f t="shared" si="20"/>
        <v>-47310</v>
      </c>
      <c r="K63" s="35">
        <f t="shared" si="19"/>
        <v>-633049.6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53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19">
        <v>0</v>
      </c>
      <c r="C69" s="67">
        <f aca="true" t="shared" si="21" ref="B69:J69">SUM(C70:C99)</f>
        <v>-2583.77</v>
      </c>
      <c r="D69" s="67">
        <f t="shared" si="21"/>
        <v>-2073.5299999999997</v>
      </c>
      <c r="E69" s="19">
        <v>0</v>
      </c>
      <c r="F69" s="67">
        <f t="shared" si="21"/>
        <v>-380.5</v>
      </c>
      <c r="G69" s="67">
        <f t="shared" si="21"/>
        <v>-506.03</v>
      </c>
      <c r="H69" s="19">
        <v>0</v>
      </c>
      <c r="I69" s="67">
        <f t="shared" si="21"/>
        <v>-2275.63</v>
      </c>
      <c r="J69" s="67">
        <f t="shared" si="21"/>
        <v>-1000</v>
      </c>
      <c r="K69" s="67">
        <f t="shared" si="19"/>
        <v>-8819.46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-1067.5</v>
      </c>
      <c r="E72" s="19">
        <v>0</v>
      </c>
      <c r="F72" s="35">
        <v>-380.5</v>
      </c>
      <c r="G72" s="19">
        <v>0</v>
      </c>
      <c r="H72" s="19">
        <v>0</v>
      </c>
      <c r="I72" s="47">
        <v>-2275.63</v>
      </c>
      <c r="J72" s="19">
        <v>0</v>
      </c>
      <c r="K72" s="67">
        <f t="shared" si="19"/>
        <v>-3723.63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59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35">
        <v>-1000</v>
      </c>
      <c r="E84" s="19">
        <v>0</v>
      </c>
      <c r="F84" s="19">
        <v>0</v>
      </c>
      <c r="G84" s="35">
        <v>-500</v>
      </c>
      <c r="H84" s="19">
        <v>0</v>
      </c>
      <c r="I84" s="19">
        <v>0</v>
      </c>
      <c r="J84" s="35">
        <v>-1000</v>
      </c>
      <c r="K84" s="35">
        <f t="shared" si="19"/>
        <v>-2500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35">
        <v>-2507.35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35">
        <f>SUM(B97:J97)</f>
        <v>-2507.35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433395.88999999996</v>
      </c>
      <c r="C104" s="24">
        <f t="shared" si="22"/>
        <v>596401.25</v>
      </c>
      <c r="D104" s="24">
        <f t="shared" si="22"/>
        <v>847442.27</v>
      </c>
      <c r="E104" s="24">
        <f t="shared" si="22"/>
        <v>379563.23</v>
      </c>
      <c r="F104" s="24">
        <f t="shared" si="22"/>
        <v>662256.8</v>
      </c>
      <c r="G104" s="24">
        <f t="shared" si="22"/>
        <v>865829.8599999999</v>
      </c>
      <c r="H104" s="24">
        <f t="shared" si="22"/>
        <v>365485.74999999994</v>
      </c>
      <c r="I104" s="24">
        <f>+I105+I106</f>
        <v>135119.65</v>
      </c>
      <c r="J104" s="24">
        <f>+J105+J106</f>
        <v>338549.55</v>
      </c>
      <c r="K104" s="48">
        <f>SUM(B104:J104)</f>
        <v>4624044.249999999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414699.72</v>
      </c>
      <c r="C105" s="24">
        <f t="shared" si="23"/>
        <v>572921.24</v>
      </c>
      <c r="D105" s="24">
        <f t="shared" si="23"/>
        <v>821987.46</v>
      </c>
      <c r="E105" s="24">
        <f t="shared" si="23"/>
        <v>357177.7</v>
      </c>
      <c r="F105" s="24">
        <f t="shared" si="23"/>
        <v>638639.8</v>
      </c>
      <c r="G105" s="24">
        <f t="shared" si="23"/>
        <v>836214.4099999999</v>
      </c>
      <c r="H105" s="24">
        <f t="shared" si="23"/>
        <v>345415.38999999996</v>
      </c>
      <c r="I105" s="24">
        <f t="shared" si="23"/>
        <v>135119.65</v>
      </c>
      <c r="J105" s="24">
        <f t="shared" si="23"/>
        <v>324548.66</v>
      </c>
      <c r="K105" s="48">
        <f>SUM(B105:J105)</f>
        <v>4446724.03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18696.17</v>
      </c>
      <c r="C106" s="24">
        <f t="shared" si="24"/>
        <v>23480.01</v>
      </c>
      <c r="D106" s="24">
        <f t="shared" si="24"/>
        <v>25454.81</v>
      </c>
      <c r="E106" s="24">
        <f t="shared" si="24"/>
        <v>22385.53</v>
      </c>
      <c r="F106" s="24">
        <f t="shared" si="24"/>
        <v>23617</v>
      </c>
      <c r="G106" s="24">
        <f t="shared" si="24"/>
        <v>29615.45</v>
      </c>
      <c r="H106" s="24">
        <f t="shared" si="24"/>
        <v>20070.36</v>
      </c>
      <c r="I106" s="19">
        <f t="shared" si="24"/>
        <v>0</v>
      </c>
      <c r="J106" s="24">
        <f t="shared" si="24"/>
        <v>14000.89</v>
      </c>
      <c r="K106" s="48">
        <f>SUM(B106:J106)</f>
        <v>177320.22000000003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4624044.24</v>
      </c>
      <c r="L112" s="54"/>
    </row>
    <row r="113" spans="1:11" ht="18.75" customHeight="1">
      <c r="A113" s="26" t="s">
        <v>71</v>
      </c>
      <c r="B113" s="27">
        <v>68786.2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68786.2</v>
      </c>
    </row>
    <row r="114" spans="1:11" ht="18.75" customHeight="1">
      <c r="A114" s="26" t="s">
        <v>72</v>
      </c>
      <c r="B114" s="27">
        <v>364609.69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364609.69</v>
      </c>
    </row>
    <row r="115" spans="1:11" ht="18.75" customHeight="1">
      <c r="A115" s="26" t="s">
        <v>73</v>
      </c>
      <c r="B115" s="40">
        <v>0</v>
      </c>
      <c r="C115" s="27">
        <f>+C104</f>
        <v>596401.25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596401.25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847442.27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847442.27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379563.23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379563.23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123824.01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123824.01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236306.22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236306.22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39709.48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39709.48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262417.09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262417.09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226677.03</v>
      </c>
      <c r="H122" s="40">
        <v>0</v>
      </c>
      <c r="I122" s="40">
        <v>0</v>
      </c>
      <c r="J122" s="40">
        <v>0</v>
      </c>
      <c r="K122" s="41">
        <f t="shared" si="25"/>
        <v>226677.03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26012.89</v>
      </c>
      <c r="H123" s="40">
        <v>0</v>
      </c>
      <c r="I123" s="40">
        <v>0</v>
      </c>
      <c r="J123" s="40">
        <v>0</v>
      </c>
      <c r="K123" s="41">
        <f t="shared" si="25"/>
        <v>26012.89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148163.52</v>
      </c>
      <c r="H124" s="40">
        <v>0</v>
      </c>
      <c r="I124" s="40">
        <v>0</v>
      </c>
      <c r="J124" s="40">
        <v>0</v>
      </c>
      <c r="K124" s="41">
        <f t="shared" si="25"/>
        <v>148163.52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119533.75</v>
      </c>
      <c r="H125" s="40">
        <v>0</v>
      </c>
      <c r="I125" s="40">
        <v>0</v>
      </c>
      <c r="J125" s="40">
        <v>0</v>
      </c>
      <c r="K125" s="41">
        <f t="shared" si="25"/>
        <v>119533.75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345442.66</v>
      </c>
      <c r="H126" s="40">
        <v>0</v>
      </c>
      <c r="I126" s="40">
        <v>0</v>
      </c>
      <c r="J126" s="40">
        <v>0</v>
      </c>
      <c r="K126" s="41">
        <f t="shared" si="25"/>
        <v>345442.66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130301.48</v>
      </c>
      <c r="I127" s="40">
        <v>0</v>
      </c>
      <c r="J127" s="40">
        <v>0</v>
      </c>
      <c r="K127" s="41">
        <f t="shared" si="25"/>
        <v>130301.48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235184.27</v>
      </c>
      <c r="I128" s="40">
        <v>0</v>
      </c>
      <c r="J128" s="40">
        <v>0</v>
      </c>
      <c r="K128" s="41">
        <f t="shared" si="25"/>
        <v>235184.27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135119.65</v>
      </c>
      <c r="J129" s="40">
        <v>0</v>
      </c>
      <c r="K129" s="41">
        <f t="shared" si="25"/>
        <v>135119.65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338549.55</v>
      </c>
      <c r="K130" s="44">
        <f t="shared" si="25"/>
        <v>338549.55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2017-01-13T11:04:30Z</dcterms:modified>
  <cp:category/>
  <cp:version/>
  <cp:contentType/>
  <cp:contentStatus/>
</cp:coreProperties>
</file>