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<sst xmlns="http://schemas.openxmlformats.org/spreadsheetml/2006/main" count="134" uniqueCount="134">
  <si>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</si>
  <si>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</si>
  <si>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</si>
  <si>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</si>
  <si>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</si>
  <si>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</si>
  <si>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</si>
  <si>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</si>
  <si>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</si>
  <si>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</si>
  <si>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</si>
  <si>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</si>
  <si>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</si>
  <si>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</si>
  <si>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</si>
  <si>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</si>
  <si>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</si>
  <si>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</si>
  <si>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</si>
  <si>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</si>
  <si>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</si>
  <si>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</si>
  <si>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</si>
  <si>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</si>
  <si>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</si>
  <si>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</si>
  <si>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</si>
  <si>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</si>
  <si>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</si>
  <si>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</si>
  <si>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</si>
  <si>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</si>
  <si>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</si>
  <si>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</si>
  <si>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</si>
  <si>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</si>
  <si>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</si>
  <si>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</si>
  <si>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</si>
  <si>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</si>
  <si>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</si>
  <si>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</si>
  <si>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</si>
  <si>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</si>
  <si>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</si>
  <si>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</si>
  <si>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</si>
  <si>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</si>
  <si>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</si>
  <si>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</si>
  <si>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</si>
  <si>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</si>
  <si>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</si>
  <si>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</si>
  <si>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</si>
  <si>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</si>
  <si>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</si>
  <si>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</si>
  <si>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</si>
  <si>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</si>
  <si>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</si>
  <si>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</si>
  <si>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</si>
  <si>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</si>
  <si>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</si>
  <si>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</si>
  <si>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</si>
  <si>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</si>
  <si>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</si>
  <si>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</si>
  <si>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</si>
  <si>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</si>
  <si>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</si>
  <si>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</si>
  <si>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</si>
  <si>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</si>
  <si>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</si>
  <si>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</si>
  <si>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</si>
  <si>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</si>
  <si>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</si>
  <si>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</si>
  <si>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</si>
  <si>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</si>
  <si>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</si>
  <si>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</si>
  <si>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</si>
  <si>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</si>
  <si>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</si>
  <si>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</si>
  <si>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</si>
  <si>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</si>
  <si>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</si>
  <si>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</si>
  <si>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</si>
  <si>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</si>
  <si>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</si>
  <si>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</si>
  <si>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</si>
  <si>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</si>
  <si>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</si>
  <si>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</si>
  <si>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</si>
  <si>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</si>
  <si>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</si>
  <si>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</si>
  <si>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</si>
  <si>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</si>
  <si>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</si>
  <si>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</si>
  <si>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</si>
  <si>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</si>
  <si>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</si>
  <si>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</si>
  <si>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</si>
  <si>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</si>
  <si>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</si>
  <si>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</si>
  <si>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</si>
  <si>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</si>
  <si>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</si>
  <si>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</si>
  <si>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</si>
  <si>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</si>
  <si>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</si>
  <si>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</si>
  <si>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</si>
  <si>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</si>
  <si>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</si>
  <si>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</si>
  <si>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</si>
  <si>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</si>
  <si>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</si>
  <si>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30/12/16 - VENCIMENTO 13/01/17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</si>
</sst>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365760</v>
      </c>
      <c r="C7" s="9">
        <f t="shared" si="0"/>
        <v>456391</v>
      </c>
      <c r="D7" s="9">
        <f t="shared" si="0"/>
        <v>495123</v>
      </c>
      <c r="E7" s="9">
        <f t="shared" si="0"/>
        <v>294148</v>
      </c>
      <c r="F7" s="9">
        <f t="shared" si="0"/>
        <v>458750</v>
      </c>
      <c r="G7" s="9">
        <f t="shared" si="0"/>
        <v>747463</v>
      </c>
      <c r="H7" s="9">
        <f t="shared" si="0"/>
        <v>290292</v>
      </c>
      <c r="I7" s="9">
        <f t="shared" si="0"/>
        <v>64645</v>
      </c>
      <c r="J7" s="9">
        <f t="shared" si="0"/>
        <v>213556</v>
      </c>
      <c r="K7" s="9">
        <f t="shared" si="0"/>
        <v>3386128</v>
      </c>
      <c r="L7" s="52"/>
    </row>
    <row r="8" spans="1:11" ht="17.25" customHeight="1">
      <c r="A8" s="10" t="s">
        <v>99</v>
      </c>
      <c r="B8" s="11">
        <f>B9+B12+B16</f>
        <v>199715</v>
      </c>
      <c r="C8" s="11">
        <f aca="true" t="shared" si="1" ref="C8:J8">C9+C12+C16</f>
        <v>256102</v>
      </c>
      <c r="D8" s="11">
        <f t="shared" si="1"/>
        <v>263928</v>
      </c>
      <c r="E8" s="11">
        <f t="shared" si="1"/>
        <v>163661</v>
      </c>
      <c r="F8" s="11">
        <f t="shared" si="1"/>
        <v>248223</v>
      </c>
      <c r="G8" s="11">
        <f t="shared" si="1"/>
        <v>402584</v>
      </c>
      <c r="H8" s="11">
        <f t="shared" si="1"/>
        <v>171142</v>
      </c>
      <c r="I8" s="11">
        <f t="shared" si="1"/>
        <v>32342</v>
      </c>
      <c r="J8" s="11">
        <f t="shared" si="1"/>
        <v>114089</v>
      </c>
      <c r="K8" s="11">
        <f>SUM(B8:J8)</f>
        <v>1851786</v>
      </c>
    </row>
    <row r="9" spans="1:11" ht="17.25" customHeight="1">
      <c r="A9" s="15" t="s">
        <v>17</v>
      </c>
      <c r="B9" s="13">
        <f>+B10+B11</f>
        <v>29909</v>
      </c>
      <c r="C9" s="13">
        <f aca="true" t="shared" si="2" ref="C9:J9">+C10+C11</f>
        <v>41649</v>
      </c>
      <c r="D9" s="13">
        <f t="shared" si="2"/>
        <v>40323</v>
      </c>
      <c r="E9" s="13">
        <f t="shared" si="2"/>
        <v>24824</v>
      </c>
      <c r="F9" s="13">
        <f t="shared" si="2"/>
        <v>32354</v>
      </c>
      <c r="G9" s="13">
        <f t="shared" si="2"/>
        <v>37202</v>
      </c>
      <c r="H9" s="13">
        <f t="shared" si="2"/>
        <v>29151</v>
      </c>
      <c r="I9" s="13">
        <f t="shared" si="2"/>
        <v>5975</v>
      </c>
      <c r="J9" s="13">
        <f t="shared" si="2"/>
        <v>15420</v>
      </c>
      <c r="K9" s="11">
        <f>SUM(B9:J9)</f>
        <v>256807</v>
      </c>
    </row>
    <row r="10" spans="1:11" ht="17.25" customHeight="1">
      <c r="A10" s="29" t="s">
        <v>18</v>
      </c>
      <c r="B10" s="13">
        <v>29909</v>
      </c>
      <c r="C10" s="13">
        <v>41649</v>
      </c>
      <c r="D10" s="13">
        <v>40323</v>
      </c>
      <c r="E10" s="13">
        <v>24824</v>
      </c>
      <c r="F10" s="13">
        <v>32354</v>
      </c>
      <c r="G10" s="13">
        <v>37202</v>
      </c>
      <c r="H10" s="13">
        <v>29151</v>
      </c>
      <c r="I10" s="13">
        <v>5975</v>
      </c>
      <c r="J10" s="13">
        <v>15420</v>
      </c>
      <c r="K10" s="11">
        <f>SUM(B10:J10)</f>
        <v>256807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138317</v>
      </c>
      <c r="C12" s="17">
        <f t="shared" si="3"/>
        <v>177175</v>
      </c>
      <c r="D12" s="17">
        <f t="shared" si="3"/>
        <v>183637</v>
      </c>
      <c r="E12" s="17">
        <f t="shared" si="3"/>
        <v>114368</v>
      </c>
      <c r="F12" s="17">
        <f t="shared" si="3"/>
        <v>171797</v>
      </c>
      <c r="G12" s="17">
        <f t="shared" si="3"/>
        <v>285289</v>
      </c>
      <c r="H12" s="17">
        <f t="shared" si="3"/>
        <v>118576</v>
      </c>
      <c r="I12" s="17">
        <f t="shared" si="3"/>
        <v>21005</v>
      </c>
      <c r="J12" s="17">
        <f t="shared" si="3"/>
        <v>80373</v>
      </c>
      <c r="K12" s="11">
        <f aca="true" t="shared" si="4" ref="K12:K27">SUM(B12:J12)</f>
        <v>1290537</v>
      </c>
    </row>
    <row r="13" spans="1:13" ht="17.25" customHeight="1">
      <c r="A13" s="14" t="s">
        <v>20</v>
      </c>
      <c r="B13" s="13">
        <v>68233</v>
      </c>
      <c r="C13" s="13">
        <v>96070</v>
      </c>
      <c r="D13" s="13">
        <v>100283</v>
      </c>
      <c r="E13" s="13">
        <v>61231</v>
      </c>
      <c r="F13" s="13">
        <v>88669</v>
      </c>
      <c r="G13" s="13">
        <v>136931</v>
      </c>
      <c r="H13" s="13">
        <v>56789</v>
      </c>
      <c r="I13" s="13">
        <v>12100</v>
      </c>
      <c r="J13" s="13">
        <v>43681</v>
      </c>
      <c r="K13" s="11">
        <f t="shared" si="4"/>
        <v>663987</v>
      </c>
      <c r="L13" s="52"/>
      <c r="M13" s="53"/>
    </row>
    <row r="14" spans="1:12" ht="17.25" customHeight="1">
      <c r="A14" s="14" t="s">
        <v>21</v>
      </c>
      <c r="B14" s="13">
        <v>68383</v>
      </c>
      <c r="C14" s="13">
        <v>78620</v>
      </c>
      <c r="D14" s="13">
        <v>81425</v>
      </c>
      <c r="E14" s="13">
        <v>51631</v>
      </c>
      <c r="F14" s="13">
        <v>81258</v>
      </c>
      <c r="G14" s="13">
        <v>145754</v>
      </c>
      <c r="H14" s="13">
        <v>59981</v>
      </c>
      <c r="I14" s="13">
        <v>8573</v>
      </c>
      <c r="J14" s="13">
        <v>36059</v>
      </c>
      <c r="K14" s="11">
        <f t="shared" si="4"/>
        <v>611684</v>
      </c>
      <c r="L14" s="52"/>
    </row>
    <row r="15" spans="1:11" ht="17.25" customHeight="1">
      <c r="A15" s="14" t="s">
        <v>22</v>
      </c>
      <c r="B15" s="13">
        <v>1701</v>
      </c>
      <c r="C15" s="13">
        <v>2485</v>
      </c>
      <c r="D15" s="13">
        <v>1929</v>
      </c>
      <c r="E15" s="13">
        <v>1506</v>
      </c>
      <c r="F15" s="13">
        <v>1870</v>
      </c>
      <c r="G15" s="13">
        <v>2604</v>
      </c>
      <c r="H15" s="13">
        <v>1806</v>
      </c>
      <c r="I15" s="13">
        <v>332</v>
      </c>
      <c r="J15" s="13">
        <v>633</v>
      </c>
      <c r="K15" s="11">
        <f t="shared" si="4"/>
        <v>14866</v>
      </c>
    </row>
    <row r="16" spans="1:11" ht="17.25" customHeight="1">
      <c r="A16" s="15" t="s">
        <v>95</v>
      </c>
      <c r="B16" s="13">
        <f>B17+B18+B19</f>
        <v>31489</v>
      </c>
      <c r="C16" s="13">
        <f aca="true" t="shared" si="5" ref="C16:J16">C17+C18+C19</f>
        <v>37278</v>
      </c>
      <c r="D16" s="13">
        <f t="shared" si="5"/>
        <v>39968</v>
      </c>
      <c r="E16" s="13">
        <f t="shared" si="5"/>
        <v>24469</v>
      </c>
      <c r="F16" s="13">
        <f t="shared" si="5"/>
        <v>44072</v>
      </c>
      <c r="G16" s="13">
        <f t="shared" si="5"/>
        <v>80093</v>
      </c>
      <c r="H16" s="13">
        <f t="shared" si="5"/>
        <v>23415</v>
      </c>
      <c r="I16" s="13">
        <f t="shared" si="5"/>
        <v>5362</v>
      </c>
      <c r="J16" s="13">
        <f t="shared" si="5"/>
        <v>18296</v>
      </c>
      <c r="K16" s="11">
        <f t="shared" si="4"/>
        <v>304442</v>
      </c>
    </row>
    <row r="17" spans="1:11" ht="17.25" customHeight="1">
      <c r="A17" s="14" t="s">
        <v>96</v>
      </c>
      <c r="B17" s="13">
        <v>15774</v>
      </c>
      <c r="C17" s="13">
        <v>20519</v>
      </c>
      <c r="D17" s="13">
        <v>20285</v>
      </c>
      <c r="E17" s="13">
        <v>12466</v>
      </c>
      <c r="F17" s="13">
        <v>23178</v>
      </c>
      <c r="G17" s="13">
        <v>39073</v>
      </c>
      <c r="H17" s="13">
        <v>12010</v>
      </c>
      <c r="I17" s="13">
        <v>3116</v>
      </c>
      <c r="J17" s="13">
        <v>9155</v>
      </c>
      <c r="K17" s="11">
        <f t="shared" si="4"/>
        <v>155576</v>
      </c>
    </row>
    <row r="18" spans="1:11" ht="17.25" customHeight="1">
      <c r="A18" s="14" t="s">
        <v>97</v>
      </c>
      <c r="B18" s="13">
        <v>15501</v>
      </c>
      <c r="C18" s="13">
        <v>16442</v>
      </c>
      <c r="D18" s="13">
        <v>19442</v>
      </c>
      <c r="E18" s="13">
        <v>11836</v>
      </c>
      <c r="F18" s="13">
        <v>20657</v>
      </c>
      <c r="G18" s="13">
        <v>40689</v>
      </c>
      <c r="H18" s="13">
        <v>11207</v>
      </c>
      <c r="I18" s="13">
        <v>2216</v>
      </c>
      <c r="J18" s="13">
        <v>9072</v>
      </c>
      <c r="K18" s="11">
        <f t="shared" si="4"/>
        <v>147062</v>
      </c>
    </row>
    <row r="19" spans="1:11" ht="17.25" customHeight="1">
      <c r="A19" s="14" t="s">
        <v>98</v>
      </c>
      <c r="B19" s="13">
        <v>214</v>
      </c>
      <c r="C19" s="13">
        <v>317</v>
      </c>
      <c r="D19" s="13">
        <v>241</v>
      </c>
      <c r="E19" s="13">
        <v>167</v>
      </c>
      <c r="F19" s="13">
        <v>237</v>
      </c>
      <c r="G19" s="13">
        <v>331</v>
      </c>
      <c r="H19" s="13">
        <v>198</v>
      </c>
      <c r="I19" s="13">
        <v>30</v>
      </c>
      <c r="J19" s="13">
        <v>69</v>
      </c>
      <c r="K19" s="11">
        <f t="shared" si="4"/>
        <v>1804</v>
      </c>
    </row>
    <row r="20" spans="1:11" ht="17.25" customHeight="1">
      <c r="A20" s="16" t="s">
        <v>23</v>
      </c>
      <c r="B20" s="11">
        <f>+B21+B22+B23</f>
        <v>107807</v>
      </c>
      <c r="C20" s="11">
        <f aca="true" t="shared" si="6" ref="C20:J20">+C21+C22+C23</f>
        <v>119830</v>
      </c>
      <c r="D20" s="11">
        <f t="shared" si="6"/>
        <v>137898</v>
      </c>
      <c r="E20" s="11">
        <f t="shared" si="6"/>
        <v>79080</v>
      </c>
      <c r="F20" s="11">
        <f t="shared" si="6"/>
        <v>141923</v>
      </c>
      <c r="G20" s="11">
        <f t="shared" si="6"/>
        <v>254709</v>
      </c>
      <c r="H20" s="11">
        <f t="shared" si="6"/>
        <v>78312</v>
      </c>
      <c r="I20" s="11">
        <f t="shared" si="6"/>
        <v>18239</v>
      </c>
      <c r="J20" s="11">
        <f t="shared" si="6"/>
        <v>56308</v>
      </c>
      <c r="K20" s="11">
        <f t="shared" si="4"/>
        <v>994106</v>
      </c>
    </row>
    <row r="21" spans="1:12" ht="17.25" customHeight="1">
      <c r="A21" s="12" t="s">
        <v>24</v>
      </c>
      <c r="B21" s="13">
        <v>59211</v>
      </c>
      <c r="C21" s="13">
        <v>72935</v>
      </c>
      <c r="D21" s="13">
        <v>84123</v>
      </c>
      <c r="E21" s="13">
        <v>47112</v>
      </c>
      <c r="F21" s="13">
        <v>81613</v>
      </c>
      <c r="G21" s="13">
        <v>132396</v>
      </c>
      <c r="H21" s="13">
        <v>43069</v>
      </c>
      <c r="I21" s="13">
        <v>11531</v>
      </c>
      <c r="J21" s="13">
        <v>33305</v>
      </c>
      <c r="K21" s="11">
        <f t="shared" si="4"/>
        <v>565295</v>
      </c>
      <c r="L21" s="52"/>
    </row>
    <row r="22" spans="1:12" ht="17.25" customHeight="1">
      <c r="A22" s="12" t="s">
        <v>25</v>
      </c>
      <c r="B22" s="13">
        <v>47583</v>
      </c>
      <c r="C22" s="13">
        <v>45702</v>
      </c>
      <c r="D22" s="13">
        <v>52694</v>
      </c>
      <c r="E22" s="13">
        <v>31295</v>
      </c>
      <c r="F22" s="13">
        <v>59293</v>
      </c>
      <c r="G22" s="13">
        <v>120635</v>
      </c>
      <c r="H22" s="13">
        <v>34450</v>
      </c>
      <c r="I22" s="13">
        <v>6540</v>
      </c>
      <c r="J22" s="13">
        <v>22652</v>
      </c>
      <c r="K22" s="11">
        <f t="shared" si="4"/>
        <v>420844</v>
      </c>
      <c r="L22" s="52"/>
    </row>
    <row r="23" spans="1:11" ht="17.25" customHeight="1">
      <c r="A23" s="12" t="s">
        <v>26</v>
      </c>
      <c r="B23" s="13">
        <v>1013</v>
      </c>
      <c r="C23" s="13">
        <v>1193</v>
      </c>
      <c r="D23" s="13">
        <v>1081</v>
      </c>
      <c r="E23" s="13">
        <v>673</v>
      </c>
      <c r="F23" s="13">
        <v>1017</v>
      </c>
      <c r="G23" s="13">
        <v>1678</v>
      </c>
      <c r="H23" s="13">
        <v>793</v>
      </c>
      <c r="I23" s="13">
        <v>168</v>
      </c>
      <c r="J23" s="13">
        <v>351</v>
      </c>
      <c r="K23" s="11">
        <f t="shared" si="4"/>
        <v>7967</v>
      </c>
    </row>
    <row r="24" spans="1:11" ht="17.25" customHeight="1">
      <c r="A24" s="16" t="s">
        <v>27</v>
      </c>
      <c r="B24" s="13">
        <f>+B25+B26</f>
        <v>58238</v>
      </c>
      <c r="C24" s="13">
        <f aca="true" t="shared" si="7" ref="C24:J24">+C25+C26</f>
        <v>80459</v>
      </c>
      <c r="D24" s="13">
        <f t="shared" si="7"/>
        <v>93297</v>
      </c>
      <c r="E24" s="13">
        <f t="shared" si="7"/>
        <v>51407</v>
      </c>
      <c r="F24" s="13">
        <f t="shared" si="7"/>
        <v>68604</v>
      </c>
      <c r="G24" s="13">
        <f t="shared" si="7"/>
        <v>90170</v>
      </c>
      <c r="H24" s="13">
        <f t="shared" si="7"/>
        <v>39653</v>
      </c>
      <c r="I24" s="13">
        <f t="shared" si="7"/>
        <v>14064</v>
      </c>
      <c r="J24" s="13">
        <f t="shared" si="7"/>
        <v>43159</v>
      </c>
      <c r="K24" s="11">
        <f t="shared" si="4"/>
        <v>539051</v>
      </c>
    </row>
    <row r="25" spans="1:12" ht="17.25" customHeight="1">
      <c r="A25" s="12" t="s">
        <v>131</v>
      </c>
      <c r="B25" s="13">
        <v>47808</v>
      </c>
      <c r="C25" s="13">
        <v>68174</v>
      </c>
      <c r="D25" s="13">
        <v>80568</v>
      </c>
      <c r="E25" s="13">
        <v>44102</v>
      </c>
      <c r="F25" s="13">
        <v>57884</v>
      </c>
      <c r="G25" s="13">
        <v>74667</v>
      </c>
      <c r="H25" s="13">
        <v>32870</v>
      </c>
      <c r="I25" s="13">
        <v>12682</v>
      </c>
      <c r="J25" s="13">
        <v>37190</v>
      </c>
      <c r="K25" s="11">
        <f t="shared" si="4"/>
        <v>455945</v>
      </c>
      <c r="L25" s="52"/>
    </row>
    <row r="26" spans="1:12" ht="17.25" customHeight="1">
      <c r="A26" s="12" t="s">
        <v>132</v>
      </c>
      <c r="B26" s="13">
        <v>10430</v>
      </c>
      <c r="C26" s="13">
        <v>12285</v>
      </c>
      <c r="D26" s="13">
        <v>12729</v>
      </c>
      <c r="E26" s="13">
        <v>7305</v>
      </c>
      <c r="F26" s="13">
        <v>10720</v>
      </c>
      <c r="G26" s="13">
        <v>15503</v>
      </c>
      <c r="H26" s="13">
        <v>6783</v>
      </c>
      <c r="I26" s="13">
        <v>1382</v>
      </c>
      <c r="J26" s="13">
        <v>5969</v>
      </c>
      <c r="K26" s="11">
        <f t="shared" si="4"/>
        <v>83106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1185</v>
      </c>
      <c r="I27" s="11">
        <v>0</v>
      </c>
      <c r="J27" s="11">
        <v>0</v>
      </c>
      <c r="K27" s="11">
        <f t="shared" si="4"/>
        <v>1185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27995.37</v>
      </c>
      <c r="I35" s="19">
        <v>0</v>
      </c>
      <c r="J35" s="19">
        <v>0</v>
      </c>
      <c r="K35" s="23">
        <f>SUM(B35:J35)</f>
        <v>27995.37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1037259.78</v>
      </c>
      <c r="C47" s="22">
        <f aca="true" t="shared" si="12" ref="C47:H47">+C48+C57</f>
        <v>1445706.18</v>
      </c>
      <c r="D47" s="22">
        <f t="shared" si="12"/>
        <v>1762097.4</v>
      </c>
      <c r="E47" s="22">
        <f t="shared" si="12"/>
        <v>899956.29</v>
      </c>
      <c r="F47" s="22">
        <f t="shared" si="12"/>
        <v>1378036.3900000001</v>
      </c>
      <c r="G47" s="22">
        <f t="shared" si="12"/>
        <v>1891949.71</v>
      </c>
      <c r="H47" s="22">
        <f t="shared" si="12"/>
        <v>877806.66</v>
      </c>
      <c r="I47" s="22">
        <f>+I48+I57</f>
        <v>327607.00999999995</v>
      </c>
      <c r="J47" s="22">
        <f>+J48+J57</f>
        <v>656394.75</v>
      </c>
      <c r="K47" s="22">
        <f>SUM(B47:J47)</f>
        <v>10276814.17</v>
      </c>
    </row>
    <row r="48" spans="1:11" ht="17.25" customHeight="1">
      <c r="A48" s="16" t="s">
        <v>113</v>
      </c>
      <c r="B48" s="23">
        <f>SUM(B49:B56)</f>
        <v>1018563.61</v>
      </c>
      <c r="C48" s="23">
        <f aca="true" t="shared" si="13" ref="C48:J48">SUM(C49:C56)</f>
        <v>1422226.17</v>
      </c>
      <c r="D48" s="23">
        <f t="shared" si="13"/>
        <v>1736642.5899999999</v>
      </c>
      <c r="E48" s="23">
        <f t="shared" si="13"/>
        <v>877570.76</v>
      </c>
      <c r="F48" s="23">
        <f t="shared" si="13"/>
        <v>1354419.3900000001</v>
      </c>
      <c r="G48" s="23">
        <f t="shared" si="13"/>
        <v>1862334.26</v>
      </c>
      <c r="H48" s="23">
        <f t="shared" si="13"/>
        <v>857736.3</v>
      </c>
      <c r="I48" s="23">
        <f t="shared" si="13"/>
        <v>327607.00999999995</v>
      </c>
      <c r="J48" s="23">
        <f t="shared" si="13"/>
        <v>642393.86</v>
      </c>
      <c r="K48" s="23">
        <f aca="true" t="shared" si="14" ref="K48:K57">SUM(B48:J48)</f>
        <v>10099493.95</v>
      </c>
    </row>
    <row r="49" spans="1:11" ht="17.25" customHeight="1">
      <c r="A49" s="34" t="s">
        <v>44</v>
      </c>
      <c r="B49" s="23">
        <f aca="true" t="shared" si="15" ref="B49:H49">ROUND(B30*B7,2)</f>
        <v>1016227.58</v>
      </c>
      <c r="C49" s="23">
        <f t="shared" si="15"/>
        <v>1415542.33</v>
      </c>
      <c r="D49" s="23">
        <f t="shared" si="15"/>
        <v>1732732.45</v>
      </c>
      <c r="E49" s="23">
        <f t="shared" si="15"/>
        <v>875472.69</v>
      </c>
      <c r="F49" s="23">
        <f t="shared" si="15"/>
        <v>1351294</v>
      </c>
      <c r="G49" s="23">
        <f t="shared" si="15"/>
        <v>1857819.29</v>
      </c>
      <c r="H49" s="23">
        <f t="shared" si="15"/>
        <v>827361.23</v>
      </c>
      <c r="I49" s="23">
        <f>ROUND(I30*I7,2)</f>
        <v>326541.29</v>
      </c>
      <c r="J49" s="23">
        <f>ROUND(J30*J7,2)</f>
        <v>640176.82</v>
      </c>
      <c r="K49" s="23">
        <f t="shared" si="14"/>
        <v>10043167.68</v>
      </c>
    </row>
    <row r="50" spans="1:11" ht="17.25" customHeight="1">
      <c r="A50" s="34" t="s">
        <v>45</v>
      </c>
      <c r="B50" s="19">
        <v>0</v>
      </c>
      <c r="C50" s="23">
        <f>ROUND(C31*C7,2)</f>
        <v>3146.44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3146.44</v>
      </c>
    </row>
    <row r="51" spans="1:11" ht="17.25" customHeight="1">
      <c r="A51" s="66" t="s">
        <v>106</v>
      </c>
      <c r="B51" s="67">
        <f aca="true" t="shared" si="16" ref="B51:H51">ROUND(B32*B7,2)</f>
        <v>-1755.65</v>
      </c>
      <c r="C51" s="67">
        <f t="shared" si="16"/>
        <v>-2236.32</v>
      </c>
      <c r="D51" s="67">
        <f t="shared" si="16"/>
        <v>-2475.62</v>
      </c>
      <c r="E51" s="67">
        <f t="shared" si="16"/>
        <v>-1347.33</v>
      </c>
      <c r="F51" s="67">
        <f t="shared" si="16"/>
        <v>-2156.13</v>
      </c>
      <c r="G51" s="67">
        <f t="shared" si="16"/>
        <v>-2915.11</v>
      </c>
      <c r="H51" s="67">
        <f t="shared" si="16"/>
        <v>-1335.34</v>
      </c>
      <c r="I51" s="19">
        <v>0</v>
      </c>
      <c r="J51" s="19">
        <v>0</v>
      </c>
      <c r="K51" s="67">
        <f>SUM(B51:J51)</f>
        <v>-14221.5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27995.37</v>
      </c>
      <c r="I53" s="31">
        <f>+I35</f>
        <v>0</v>
      </c>
      <c r="J53" s="31">
        <f>+J35</f>
        <v>0</v>
      </c>
      <c r="K53" s="23">
        <f t="shared" si="14"/>
        <v>27995.37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18696.17</v>
      </c>
      <c r="C57" s="36">
        <v>23480.01</v>
      </c>
      <c r="D57" s="36">
        <v>25454.81</v>
      </c>
      <c r="E57" s="36">
        <v>22385.53</v>
      </c>
      <c r="F57" s="36">
        <v>23617</v>
      </c>
      <c r="G57" s="36">
        <v>29615.45</v>
      </c>
      <c r="H57" s="36">
        <v>20070.36</v>
      </c>
      <c r="I57" s="19">
        <v>0</v>
      </c>
      <c r="J57" s="36">
        <v>14000.89</v>
      </c>
      <c r="K57" s="36">
        <f t="shared" si="14"/>
        <v>177320.22000000003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-113654.2</v>
      </c>
      <c r="C61" s="35">
        <f t="shared" si="17"/>
        <v>-158342.62000000002</v>
      </c>
      <c r="D61" s="35">
        <f t="shared" si="17"/>
        <v>-155301.18</v>
      </c>
      <c r="E61" s="35">
        <f t="shared" si="17"/>
        <v>-94331.2</v>
      </c>
      <c r="F61" s="35">
        <f t="shared" si="17"/>
        <v>-123325.84999999999</v>
      </c>
      <c r="G61" s="35">
        <f t="shared" si="17"/>
        <v>-141873.63</v>
      </c>
      <c r="H61" s="35">
        <f t="shared" si="17"/>
        <v>-110773.8</v>
      </c>
      <c r="I61" s="35">
        <f t="shared" si="17"/>
        <v>-24980.48</v>
      </c>
      <c r="J61" s="35">
        <f t="shared" si="17"/>
        <v>-59596</v>
      </c>
      <c r="K61" s="35">
        <f>SUM(B61:J61)</f>
        <v>-982178.9600000001</v>
      </c>
    </row>
    <row r="62" spans="1:11" ht="18.75" customHeight="1">
      <c r="A62" s="16" t="s">
        <v>75</v>
      </c>
      <c r="B62" s="35">
        <f aca="true" t="shared" si="18" ref="B62:J62">B63+B64+B65+B66+B67+B68</f>
        <v>-113654.2</v>
      </c>
      <c r="C62" s="35">
        <f t="shared" si="18"/>
        <v>-158266.2</v>
      </c>
      <c r="D62" s="35">
        <f t="shared" si="18"/>
        <v>-153227.4</v>
      </c>
      <c r="E62" s="35">
        <f t="shared" si="18"/>
        <v>-94331.2</v>
      </c>
      <c r="F62" s="35">
        <f t="shared" si="18"/>
        <v>-122945.2</v>
      </c>
      <c r="G62" s="35">
        <f t="shared" si="18"/>
        <v>-141367.6</v>
      </c>
      <c r="H62" s="35">
        <f t="shared" si="18"/>
        <v>-110773.8</v>
      </c>
      <c r="I62" s="35">
        <f t="shared" si="18"/>
        <v>-22705</v>
      </c>
      <c r="J62" s="35">
        <f t="shared" si="18"/>
        <v>-58596</v>
      </c>
      <c r="K62" s="35">
        <f aca="true" t="shared" si="19" ref="K62:K91">SUM(B62:J62)</f>
        <v>-975866.6000000001</v>
      </c>
    </row>
    <row r="63" spans="1:11" ht="18.75" customHeight="1">
      <c r="A63" s="12" t="s">
        <v>76</v>
      </c>
      <c r="B63" s="35">
        <f>-ROUND(B9*$D$3,2)</f>
        <v>-113654.2</v>
      </c>
      <c r="C63" s="35">
        <f aca="true" t="shared" si="20" ref="C63:J63">-ROUND(C9*$D$3,2)</f>
        <v>-158266.2</v>
      </c>
      <c r="D63" s="35">
        <f t="shared" si="20"/>
        <v>-153227.4</v>
      </c>
      <c r="E63" s="35">
        <f t="shared" si="20"/>
        <v>-94331.2</v>
      </c>
      <c r="F63" s="35">
        <f t="shared" si="20"/>
        <v>-122945.2</v>
      </c>
      <c r="G63" s="35">
        <f t="shared" si="20"/>
        <v>-141367.6</v>
      </c>
      <c r="H63" s="35">
        <f t="shared" si="20"/>
        <v>-110773.8</v>
      </c>
      <c r="I63" s="35">
        <f t="shared" si="20"/>
        <v>-22705</v>
      </c>
      <c r="J63" s="35">
        <f t="shared" si="20"/>
        <v>-58596</v>
      </c>
      <c r="K63" s="35">
        <f t="shared" si="19"/>
        <v>-975866.6000000001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19">
        <v>0</v>
      </c>
      <c r="C69" s="67">
        <f aca="true" t="shared" si="21" ref="B69:J69">SUM(C70:C99)</f>
        <v>-76.42</v>
      </c>
      <c r="D69" s="67">
        <f t="shared" si="21"/>
        <v>-2073.7799999999997</v>
      </c>
      <c r="E69" s="19">
        <v>0</v>
      </c>
      <c r="F69" s="67">
        <f t="shared" si="21"/>
        <v>-380.65</v>
      </c>
      <c r="G69" s="67">
        <f t="shared" si="21"/>
        <v>-506.03</v>
      </c>
      <c r="H69" s="19">
        <v>0</v>
      </c>
      <c r="I69" s="67">
        <f t="shared" si="21"/>
        <v>-2275.48</v>
      </c>
      <c r="J69" s="67">
        <f t="shared" si="21"/>
        <v>-1000</v>
      </c>
      <c r="K69" s="67">
        <f t="shared" si="19"/>
        <v>-6312.360000000001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-500</v>
      </c>
      <c r="H84" s="19">
        <v>0</v>
      </c>
      <c r="I84" s="19">
        <v>0</v>
      </c>
      <c r="J84" s="67">
        <v>-1000</v>
      </c>
      <c r="K84" s="67">
        <f t="shared" si="19"/>
        <v>-2500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923605.5800000001</v>
      </c>
      <c r="C104" s="24">
        <f t="shared" si="22"/>
        <v>1287363.56</v>
      </c>
      <c r="D104" s="24">
        <f t="shared" si="22"/>
        <v>1606796.22</v>
      </c>
      <c r="E104" s="24">
        <f t="shared" si="22"/>
        <v>805625.0900000001</v>
      </c>
      <c r="F104" s="24">
        <f t="shared" si="22"/>
        <v>1254710.5400000003</v>
      </c>
      <c r="G104" s="24">
        <f t="shared" si="22"/>
        <v>1750076.0799999998</v>
      </c>
      <c r="H104" s="24">
        <f t="shared" si="22"/>
        <v>767032.86</v>
      </c>
      <c r="I104" s="24">
        <f>+I105+I106</f>
        <v>302626.52999999997</v>
      </c>
      <c r="J104" s="24">
        <f>+J105+J106</f>
        <v>596798.75</v>
      </c>
      <c r="K104" s="48">
        <f>SUM(B104:J104)</f>
        <v>9294635.209999999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904909.41</v>
      </c>
      <c r="C105" s="24">
        <f t="shared" si="23"/>
        <v>1263883.55</v>
      </c>
      <c r="D105" s="24">
        <f t="shared" si="23"/>
        <v>1581341.41</v>
      </c>
      <c r="E105" s="24">
        <f t="shared" si="23"/>
        <v>783239.56</v>
      </c>
      <c r="F105" s="24">
        <f t="shared" si="23"/>
        <v>1231093.5400000003</v>
      </c>
      <c r="G105" s="24">
        <f t="shared" si="23"/>
        <v>1720460.63</v>
      </c>
      <c r="H105" s="24">
        <f t="shared" si="23"/>
        <v>746962.5</v>
      </c>
      <c r="I105" s="24">
        <f t="shared" si="23"/>
        <v>302626.52999999997</v>
      </c>
      <c r="J105" s="24">
        <f t="shared" si="23"/>
        <v>582797.86</v>
      </c>
      <c r="K105" s="48">
        <f>SUM(B105:J105)</f>
        <v>9117314.989999998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18696.17</v>
      </c>
      <c r="C106" s="24">
        <f t="shared" si="24"/>
        <v>23480.01</v>
      </c>
      <c r="D106" s="24">
        <f t="shared" si="24"/>
        <v>25454.81</v>
      </c>
      <c r="E106" s="24">
        <f t="shared" si="24"/>
        <v>22385.53</v>
      </c>
      <c r="F106" s="24">
        <f t="shared" si="24"/>
        <v>23617</v>
      </c>
      <c r="G106" s="24">
        <f t="shared" si="24"/>
        <v>29615.45</v>
      </c>
      <c r="H106" s="24">
        <f t="shared" si="24"/>
        <v>20070.36</v>
      </c>
      <c r="I106" s="19">
        <f t="shared" si="24"/>
        <v>0</v>
      </c>
      <c r="J106" s="24">
        <f t="shared" si="24"/>
        <v>14000.89</v>
      </c>
      <c r="K106" s="48">
        <f>SUM(B106:J106)</f>
        <v>177320.22000000003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9294635.22</v>
      </c>
      <c r="L112" s="54"/>
    </row>
    <row r="113" spans="1:11" ht="18.75" customHeight="1">
      <c r="A113" s="26" t="s">
        <v>71</v>
      </c>
      <c r="B113" s="27">
        <v>147219.75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147219.75</v>
      </c>
    </row>
    <row r="114" spans="1:11" ht="18.75" customHeight="1">
      <c r="A114" s="26" t="s">
        <v>72</v>
      </c>
      <c r="B114" s="27">
        <v>776385.84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776385.84</v>
      </c>
    </row>
    <row r="115" spans="1:11" ht="18.75" customHeight="1">
      <c r="A115" s="26" t="s">
        <v>73</v>
      </c>
      <c r="B115" s="40">
        <v>0</v>
      </c>
      <c r="C115" s="27">
        <f>+C104</f>
        <v>1287363.56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1287363.56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1606796.22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1606796.22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805625.0900000001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805625.0900000001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235146.07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235146.07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446982.77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446982.77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66725.36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66725.36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505856.34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505856.34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648290.06</v>
      </c>
      <c r="H122" s="40">
        <v>0</v>
      </c>
      <c r="I122" s="40">
        <v>0</v>
      </c>
      <c r="J122" s="40">
        <v>0</v>
      </c>
      <c r="K122" s="41">
        <f t="shared" si="25"/>
        <v>648290.06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43697.81</v>
      </c>
      <c r="H123" s="40">
        <v>0</v>
      </c>
      <c r="I123" s="40">
        <v>0</v>
      </c>
      <c r="J123" s="40">
        <v>0</v>
      </c>
      <c r="K123" s="41">
        <f t="shared" si="25"/>
        <v>43697.81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228695.03</v>
      </c>
      <c r="H124" s="40">
        <v>0</v>
      </c>
      <c r="I124" s="40">
        <v>0</v>
      </c>
      <c r="J124" s="40">
        <v>0</v>
      </c>
      <c r="K124" s="41">
        <f t="shared" si="25"/>
        <v>228695.03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196433.5</v>
      </c>
      <c r="H125" s="40">
        <v>0</v>
      </c>
      <c r="I125" s="40">
        <v>0</v>
      </c>
      <c r="J125" s="40">
        <v>0</v>
      </c>
      <c r="K125" s="41">
        <f t="shared" si="25"/>
        <v>196433.5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632959.68</v>
      </c>
      <c r="H126" s="40">
        <v>0</v>
      </c>
      <c r="I126" s="40">
        <v>0</v>
      </c>
      <c r="J126" s="40">
        <v>0</v>
      </c>
      <c r="K126" s="41">
        <f t="shared" si="25"/>
        <v>632959.68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273051.48</v>
      </c>
      <c r="I127" s="40">
        <v>0</v>
      </c>
      <c r="J127" s="40">
        <v>0</v>
      </c>
      <c r="K127" s="41">
        <f t="shared" si="25"/>
        <v>273051.48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493981.38</v>
      </c>
      <c r="I128" s="40">
        <v>0</v>
      </c>
      <c r="J128" s="40">
        <v>0</v>
      </c>
      <c r="K128" s="41">
        <f t="shared" si="25"/>
        <v>493981.38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302626.53</v>
      </c>
      <c r="J129" s="40">
        <v>0</v>
      </c>
      <c r="K129" s="41">
        <f t="shared" si="25"/>
        <v>302626.53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596798.75</v>
      </c>
      <c r="K130" s="44">
        <f t="shared" si="25"/>
        <v>596798.75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2017-01-13T11:02:03Z</dcterms:modified>
  <cp:category/>
  <cp:version/>
  <cp:contentType/>
  <cp:contentStatus/>
</cp:coreProperties>
</file>