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<sst xmlns="http://schemas.openxmlformats.org/spreadsheetml/2006/main" count="134" uniqueCount="134">
  <si>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</si>
  <si>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</si>
  <si>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</si>
  <si>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</si>
  <si>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</si>
  <si>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</si>
  <si>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</si>
  <si>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</si>
  <si>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</si>
  <si>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</si>
  <si>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</si>
  <si>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</si>
  <si>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</si>
  <si>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</si>
  <si>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</si>
  <si>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</si>
  <si>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</si>
  <si>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</si>
  <si>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</si>
  <si>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</si>
  <si>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</si>
  <si>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</si>
  <si>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</si>
  <si>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</si>
  <si>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</si>
  <si>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</si>
  <si>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</si>
  <si>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</si>
  <si>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</si>
  <si>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</si>
  <si>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</si>
  <si>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</si>
  <si>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</si>
  <si>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</si>
  <si>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</si>
  <si>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</si>
  <si>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</si>
  <si>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</si>
  <si>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</si>
  <si>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</si>
  <si>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</si>
  <si>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</si>
  <si>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</si>
  <si>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</si>
  <si>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</si>
  <si>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</si>
  <si>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</si>
  <si>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</si>
  <si>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</si>
  <si>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</si>
  <si>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</si>
  <si>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</si>
  <si>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</si>
  <si>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</si>
  <si>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</si>
  <si>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</si>
  <si>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</si>
  <si>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</si>
  <si>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</si>
  <si>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</si>
  <si>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</si>
  <si>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</si>
  <si>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</si>
  <si>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</si>
  <si>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</si>
  <si>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</si>
  <si>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</si>
  <si>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</si>
  <si>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</si>
  <si>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</si>
  <si>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</si>
  <si>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</si>
  <si>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</si>
  <si>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</si>
  <si>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</si>
  <si>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</si>
  <si>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</si>
  <si>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</si>
  <si>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</si>
  <si>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</si>
  <si>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</si>
  <si>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</si>
  <si>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</si>
  <si>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</si>
  <si>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</si>
  <si>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</si>
  <si>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</si>
  <si>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</si>
  <si>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</si>
  <si>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</si>
  <si>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</si>
  <si>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</si>
  <si>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</si>
  <si>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</si>
  <si>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</si>
  <si>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</si>
  <si>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</si>
  <si>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</si>
  <si>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</si>
  <si>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</si>
  <si>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</si>
  <si>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</si>
  <si>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</si>
  <si>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</si>
  <si>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</si>
  <si>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</si>
  <si>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</si>
  <si>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</si>
  <si>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</si>
  <si>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</si>
  <si>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</si>
  <si>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</si>
  <si>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</si>
  <si>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</si>
  <si>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</si>
  <si>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</si>
  <si>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</si>
  <si>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</si>
  <si>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</si>
  <si>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</si>
  <si>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</si>
  <si>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</si>
  <si>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</si>
  <si>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</si>
  <si>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</si>
  <si>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</si>
  <si>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</si>
  <si>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</si>
  <si>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</si>
  <si>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</si>
  <si>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</si>
  <si>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</si>
  <si>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</si>
  <si>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29/12/16 - VENCIMENTO 13/01/17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</si>
</sst>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424985</v>
      </c>
      <c r="C7" s="9">
        <f t="shared" si="0"/>
        <v>521722</v>
      </c>
      <c r="D7" s="9">
        <f t="shared" si="0"/>
        <v>545398</v>
      </c>
      <c r="E7" s="9">
        <f t="shared" si="0"/>
        <v>352807</v>
      </c>
      <c r="F7" s="9">
        <f t="shared" si="0"/>
        <v>521988</v>
      </c>
      <c r="G7" s="9">
        <f t="shared" si="0"/>
        <v>879078</v>
      </c>
      <c r="H7" s="9">
        <f t="shared" si="0"/>
        <v>351776</v>
      </c>
      <c r="I7" s="9">
        <f t="shared" si="0"/>
        <v>78840</v>
      </c>
      <c r="J7" s="9">
        <f t="shared" si="0"/>
        <v>234435</v>
      </c>
      <c r="K7" s="9">
        <f t="shared" si="0"/>
        <v>3911029</v>
      </c>
      <c r="L7" s="52"/>
    </row>
    <row r="8" spans="1:11" ht="17.25" customHeight="1">
      <c r="A8" s="10" t="s">
        <v>99</v>
      </c>
      <c r="B8" s="11">
        <f>B9+B12+B16</f>
        <v>232948</v>
      </c>
      <c r="C8" s="11">
        <f aca="true" t="shared" si="1" ref="C8:J8">C9+C12+C16</f>
        <v>293182</v>
      </c>
      <c r="D8" s="11">
        <f t="shared" si="1"/>
        <v>291054</v>
      </c>
      <c r="E8" s="11">
        <f t="shared" si="1"/>
        <v>196710</v>
      </c>
      <c r="F8" s="11">
        <f t="shared" si="1"/>
        <v>282661</v>
      </c>
      <c r="G8" s="11">
        <f t="shared" si="1"/>
        <v>473792</v>
      </c>
      <c r="H8" s="11">
        <f t="shared" si="1"/>
        <v>206946</v>
      </c>
      <c r="I8" s="11">
        <f t="shared" si="1"/>
        <v>39163</v>
      </c>
      <c r="J8" s="11">
        <f t="shared" si="1"/>
        <v>125884</v>
      </c>
      <c r="K8" s="11">
        <f>SUM(B8:J8)</f>
        <v>2142340</v>
      </c>
    </row>
    <row r="9" spans="1:11" ht="17.25" customHeight="1">
      <c r="A9" s="15" t="s">
        <v>17</v>
      </c>
      <c r="B9" s="13">
        <f>+B10+B11</f>
        <v>31622</v>
      </c>
      <c r="C9" s="13">
        <f aca="true" t="shared" si="2" ref="C9:J9">+C10+C11</f>
        <v>42989</v>
      </c>
      <c r="D9" s="13">
        <f t="shared" si="2"/>
        <v>40092</v>
      </c>
      <c r="E9" s="13">
        <f t="shared" si="2"/>
        <v>27021</v>
      </c>
      <c r="F9" s="13">
        <f t="shared" si="2"/>
        <v>33726</v>
      </c>
      <c r="G9" s="13">
        <f t="shared" si="2"/>
        <v>41132</v>
      </c>
      <c r="H9" s="13">
        <f t="shared" si="2"/>
        <v>32249</v>
      </c>
      <c r="I9" s="13">
        <f t="shared" si="2"/>
        <v>6523</v>
      </c>
      <c r="J9" s="13">
        <f t="shared" si="2"/>
        <v>15421</v>
      </c>
      <c r="K9" s="11">
        <f>SUM(B9:J9)</f>
        <v>270775</v>
      </c>
    </row>
    <row r="10" spans="1:11" ht="17.25" customHeight="1">
      <c r="A10" s="29" t="s">
        <v>18</v>
      </c>
      <c r="B10" s="13">
        <v>31622</v>
      </c>
      <c r="C10" s="13">
        <v>42989</v>
      </c>
      <c r="D10" s="13">
        <v>40092</v>
      </c>
      <c r="E10" s="13">
        <v>27021</v>
      </c>
      <c r="F10" s="13">
        <v>33726</v>
      </c>
      <c r="G10" s="13">
        <v>41132</v>
      </c>
      <c r="H10" s="13">
        <v>32249</v>
      </c>
      <c r="I10" s="13">
        <v>6523</v>
      </c>
      <c r="J10" s="13">
        <v>15421</v>
      </c>
      <c r="K10" s="11">
        <f>SUM(B10:J10)</f>
        <v>270775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165608</v>
      </c>
      <c r="C12" s="17">
        <f t="shared" si="3"/>
        <v>208081</v>
      </c>
      <c r="D12" s="17">
        <f t="shared" si="3"/>
        <v>207202</v>
      </c>
      <c r="E12" s="17">
        <f t="shared" si="3"/>
        <v>140878</v>
      </c>
      <c r="F12" s="17">
        <f t="shared" si="3"/>
        <v>200369</v>
      </c>
      <c r="G12" s="17">
        <f t="shared" si="3"/>
        <v>342717</v>
      </c>
      <c r="H12" s="17">
        <f t="shared" si="3"/>
        <v>147757</v>
      </c>
      <c r="I12" s="17">
        <f t="shared" si="3"/>
        <v>26426</v>
      </c>
      <c r="J12" s="17">
        <f t="shared" si="3"/>
        <v>90981</v>
      </c>
      <c r="K12" s="11">
        <f aca="true" t="shared" si="4" ref="K12:K27">SUM(B12:J12)</f>
        <v>1530019</v>
      </c>
    </row>
    <row r="13" spans="1:13" ht="17.25" customHeight="1">
      <c r="A13" s="14" t="s">
        <v>20</v>
      </c>
      <c r="B13" s="13">
        <v>82156</v>
      </c>
      <c r="C13" s="13">
        <v>112314</v>
      </c>
      <c r="D13" s="13">
        <v>114365</v>
      </c>
      <c r="E13" s="13">
        <v>74912</v>
      </c>
      <c r="F13" s="13">
        <v>104999</v>
      </c>
      <c r="G13" s="13">
        <v>166425</v>
      </c>
      <c r="H13" s="13">
        <v>71206</v>
      </c>
      <c r="I13" s="13">
        <v>15418</v>
      </c>
      <c r="J13" s="13">
        <v>49598</v>
      </c>
      <c r="K13" s="11">
        <f t="shared" si="4"/>
        <v>791393</v>
      </c>
      <c r="L13" s="52"/>
      <c r="M13" s="53"/>
    </row>
    <row r="14" spans="1:12" ht="17.25" customHeight="1">
      <c r="A14" s="14" t="s">
        <v>21</v>
      </c>
      <c r="B14" s="13">
        <v>81148</v>
      </c>
      <c r="C14" s="13">
        <v>92640</v>
      </c>
      <c r="D14" s="13">
        <v>90374</v>
      </c>
      <c r="E14" s="13">
        <v>63881</v>
      </c>
      <c r="F14" s="13">
        <v>93124</v>
      </c>
      <c r="G14" s="13">
        <v>172592</v>
      </c>
      <c r="H14" s="13">
        <v>73891</v>
      </c>
      <c r="I14" s="13">
        <v>10565</v>
      </c>
      <c r="J14" s="13">
        <v>40584</v>
      </c>
      <c r="K14" s="11">
        <f t="shared" si="4"/>
        <v>718799</v>
      </c>
      <c r="L14" s="52"/>
    </row>
    <row r="15" spans="1:11" ht="17.25" customHeight="1">
      <c r="A15" s="14" t="s">
        <v>22</v>
      </c>
      <c r="B15" s="13">
        <v>2304</v>
      </c>
      <c r="C15" s="13">
        <v>3127</v>
      </c>
      <c r="D15" s="13">
        <v>2463</v>
      </c>
      <c r="E15" s="13">
        <v>2085</v>
      </c>
      <c r="F15" s="13">
        <v>2246</v>
      </c>
      <c r="G15" s="13">
        <v>3700</v>
      </c>
      <c r="H15" s="13">
        <v>2660</v>
      </c>
      <c r="I15" s="13">
        <v>443</v>
      </c>
      <c r="J15" s="13">
        <v>799</v>
      </c>
      <c r="K15" s="11">
        <f t="shared" si="4"/>
        <v>19827</v>
      </c>
    </row>
    <row r="16" spans="1:11" ht="17.25" customHeight="1">
      <c r="A16" s="15" t="s">
        <v>95</v>
      </c>
      <c r="B16" s="13">
        <f>B17+B18+B19</f>
        <v>35718</v>
      </c>
      <c r="C16" s="13">
        <f aca="true" t="shared" si="5" ref="C16:J16">C17+C18+C19</f>
        <v>42112</v>
      </c>
      <c r="D16" s="13">
        <f t="shared" si="5"/>
        <v>43760</v>
      </c>
      <c r="E16" s="13">
        <f t="shared" si="5"/>
        <v>28811</v>
      </c>
      <c r="F16" s="13">
        <f t="shared" si="5"/>
        <v>48566</v>
      </c>
      <c r="G16" s="13">
        <f t="shared" si="5"/>
        <v>89943</v>
      </c>
      <c r="H16" s="13">
        <f t="shared" si="5"/>
        <v>26940</v>
      </c>
      <c r="I16" s="13">
        <f t="shared" si="5"/>
        <v>6214</v>
      </c>
      <c r="J16" s="13">
        <f t="shared" si="5"/>
        <v>19482</v>
      </c>
      <c r="K16" s="11">
        <f t="shared" si="4"/>
        <v>341546</v>
      </c>
    </row>
    <row r="17" spans="1:11" ht="17.25" customHeight="1">
      <c r="A17" s="14" t="s">
        <v>96</v>
      </c>
      <c r="B17" s="13">
        <v>18077</v>
      </c>
      <c r="C17" s="13">
        <v>23568</v>
      </c>
      <c r="D17" s="13">
        <v>22657</v>
      </c>
      <c r="E17" s="13">
        <v>14982</v>
      </c>
      <c r="F17" s="13">
        <v>26107</v>
      </c>
      <c r="G17" s="13">
        <v>44829</v>
      </c>
      <c r="H17" s="13">
        <v>14107</v>
      </c>
      <c r="I17" s="13">
        <v>3749</v>
      </c>
      <c r="J17" s="13">
        <v>9723</v>
      </c>
      <c r="K17" s="11">
        <f t="shared" si="4"/>
        <v>177799</v>
      </c>
    </row>
    <row r="18" spans="1:11" ht="17.25" customHeight="1">
      <c r="A18" s="14" t="s">
        <v>97</v>
      </c>
      <c r="B18" s="13">
        <v>17396</v>
      </c>
      <c r="C18" s="13">
        <v>18136</v>
      </c>
      <c r="D18" s="13">
        <v>20827</v>
      </c>
      <c r="E18" s="13">
        <v>13579</v>
      </c>
      <c r="F18" s="13">
        <v>22144</v>
      </c>
      <c r="G18" s="13">
        <v>44645</v>
      </c>
      <c r="H18" s="13">
        <v>12568</v>
      </c>
      <c r="I18" s="13">
        <v>2426</v>
      </c>
      <c r="J18" s="13">
        <v>9666</v>
      </c>
      <c r="K18" s="11">
        <f t="shared" si="4"/>
        <v>161387</v>
      </c>
    </row>
    <row r="19" spans="1:11" ht="17.25" customHeight="1">
      <c r="A19" s="14" t="s">
        <v>98</v>
      </c>
      <c r="B19" s="13">
        <v>245</v>
      </c>
      <c r="C19" s="13">
        <v>408</v>
      </c>
      <c r="D19" s="13">
        <v>276</v>
      </c>
      <c r="E19" s="13">
        <v>250</v>
      </c>
      <c r="F19" s="13">
        <v>315</v>
      </c>
      <c r="G19" s="13">
        <v>469</v>
      </c>
      <c r="H19" s="13">
        <v>265</v>
      </c>
      <c r="I19" s="13">
        <v>39</v>
      </c>
      <c r="J19" s="13">
        <v>93</v>
      </c>
      <c r="K19" s="11">
        <f t="shared" si="4"/>
        <v>2360</v>
      </c>
    </row>
    <row r="20" spans="1:11" ht="17.25" customHeight="1">
      <c r="A20" s="16" t="s">
        <v>23</v>
      </c>
      <c r="B20" s="11">
        <f>+B21+B22+B23</f>
        <v>126350</v>
      </c>
      <c r="C20" s="11">
        <f aca="true" t="shared" si="6" ref="C20:J20">+C21+C22+C23</f>
        <v>137297</v>
      </c>
      <c r="D20" s="11">
        <f t="shared" si="6"/>
        <v>152006</v>
      </c>
      <c r="E20" s="11">
        <f t="shared" si="6"/>
        <v>94510</v>
      </c>
      <c r="F20" s="11">
        <f t="shared" si="6"/>
        <v>161888</v>
      </c>
      <c r="G20" s="11">
        <f t="shared" si="6"/>
        <v>299590</v>
      </c>
      <c r="H20" s="11">
        <f t="shared" si="6"/>
        <v>95550</v>
      </c>
      <c r="I20" s="11">
        <f t="shared" si="6"/>
        <v>22581</v>
      </c>
      <c r="J20" s="11">
        <f t="shared" si="6"/>
        <v>62946</v>
      </c>
      <c r="K20" s="11">
        <f t="shared" si="4"/>
        <v>1152718</v>
      </c>
    </row>
    <row r="21" spans="1:12" ht="17.25" customHeight="1">
      <c r="A21" s="12" t="s">
        <v>24</v>
      </c>
      <c r="B21" s="13">
        <v>69581</v>
      </c>
      <c r="C21" s="13">
        <v>83503</v>
      </c>
      <c r="D21" s="13">
        <v>93623</v>
      </c>
      <c r="E21" s="13">
        <v>56198</v>
      </c>
      <c r="F21" s="13">
        <v>93929</v>
      </c>
      <c r="G21" s="13">
        <v>157643</v>
      </c>
      <c r="H21" s="13">
        <v>53033</v>
      </c>
      <c r="I21" s="13">
        <v>14252</v>
      </c>
      <c r="J21" s="13">
        <v>37716</v>
      </c>
      <c r="K21" s="11">
        <f t="shared" si="4"/>
        <v>659478</v>
      </c>
      <c r="L21" s="52"/>
    </row>
    <row r="22" spans="1:12" ht="17.25" customHeight="1">
      <c r="A22" s="12" t="s">
        <v>25</v>
      </c>
      <c r="B22" s="13">
        <v>55469</v>
      </c>
      <c r="C22" s="13">
        <v>52178</v>
      </c>
      <c r="D22" s="13">
        <v>57049</v>
      </c>
      <c r="E22" s="13">
        <v>37382</v>
      </c>
      <c r="F22" s="13">
        <v>66714</v>
      </c>
      <c r="G22" s="13">
        <v>139666</v>
      </c>
      <c r="H22" s="13">
        <v>41426</v>
      </c>
      <c r="I22" s="13">
        <v>8073</v>
      </c>
      <c r="J22" s="13">
        <v>24781</v>
      </c>
      <c r="K22" s="11">
        <f t="shared" si="4"/>
        <v>482738</v>
      </c>
      <c r="L22" s="52"/>
    </row>
    <row r="23" spans="1:11" ht="17.25" customHeight="1">
      <c r="A23" s="12" t="s">
        <v>26</v>
      </c>
      <c r="B23" s="13">
        <v>1300</v>
      </c>
      <c r="C23" s="13">
        <v>1616</v>
      </c>
      <c r="D23" s="13">
        <v>1334</v>
      </c>
      <c r="E23" s="13">
        <v>930</v>
      </c>
      <c r="F23" s="13">
        <v>1245</v>
      </c>
      <c r="G23" s="13">
        <v>2281</v>
      </c>
      <c r="H23" s="13">
        <v>1091</v>
      </c>
      <c r="I23" s="13">
        <v>256</v>
      </c>
      <c r="J23" s="13">
        <v>449</v>
      </c>
      <c r="K23" s="11">
        <f t="shared" si="4"/>
        <v>10502</v>
      </c>
    </row>
    <row r="24" spans="1:11" ht="17.25" customHeight="1">
      <c r="A24" s="16" t="s">
        <v>27</v>
      </c>
      <c r="B24" s="13">
        <f>+B25+B26</f>
        <v>65687</v>
      </c>
      <c r="C24" s="13">
        <f aca="true" t="shared" si="7" ref="C24:J24">+C25+C26</f>
        <v>91243</v>
      </c>
      <c r="D24" s="13">
        <f t="shared" si="7"/>
        <v>102338</v>
      </c>
      <c r="E24" s="13">
        <f t="shared" si="7"/>
        <v>61587</v>
      </c>
      <c r="F24" s="13">
        <f t="shared" si="7"/>
        <v>77439</v>
      </c>
      <c r="G24" s="13">
        <f t="shared" si="7"/>
        <v>105696</v>
      </c>
      <c r="H24" s="13">
        <f t="shared" si="7"/>
        <v>47664</v>
      </c>
      <c r="I24" s="13">
        <f t="shared" si="7"/>
        <v>17096</v>
      </c>
      <c r="J24" s="13">
        <f t="shared" si="7"/>
        <v>45605</v>
      </c>
      <c r="K24" s="11">
        <f t="shared" si="4"/>
        <v>614355</v>
      </c>
    </row>
    <row r="25" spans="1:12" ht="17.25" customHeight="1">
      <c r="A25" s="12" t="s">
        <v>131</v>
      </c>
      <c r="B25" s="13">
        <v>52801</v>
      </c>
      <c r="C25" s="13">
        <v>76037</v>
      </c>
      <c r="D25" s="13">
        <v>86670</v>
      </c>
      <c r="E25" s="13">
        <v>51912</v>
      </c>
      <c r="F25" s="13">
        <v>63995</v>
      </c>
      <c r="G25" s="13">
        <v>85765</v>
      </c>
      <c r="H25" s="13">
        <v>38941</v>
      </c>
      <c r="I25" s="13">
        <v>15094</v>
      </c>
      <c r="J25" s="13">
        <v>38699</v>
      </c>
      <c r="K25" s="11">
        <f t="shared" si="4"/>
        <v>509914</v>
      </c>
      <c r="L25" s="52"/>
    </row>
    <row r="26" spans="1:12" ht="17.25" customHeight="1">
      <c r="A26" s="12" t="s">
        <v>132</v>
      </c>
      <c r="B26" s="13">
        <v>12886</v>
      </c>
      <c r="C26" s="13">
        <v>15206</v>
      </c>
      <c r="D26" s="13">
        <v>15668</v>
      </c>
      <c r="E26" s="13">
        <v>9675</v>
      </c>
      <c r="F26" s="13">
        <v>13444</v>
      </c>
      <c r="G26" s="13">
        <v>19931</v>
      </c>
      <c r="H26" s="13">
        <v>8723</v>
      </c>
      <c r="I26" s="13">
        <v>2002</v>
      </c>
      <c r="J26" s="13">
        <v>6906</v>
      </c>
      <c r="K26" s="11">
        <f t="shared" si="4"/>
        <v>104441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1616</v>
      </c>
      <c r="I27" s="11">
        <v>0</v>
      </c>
      <c r="J27" s="11">
        <v>0</v>
      </c>
      <c r="K27" s="11">
        <f t="shared" si="4"/>
        <v>1616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26766.98</v>
      </c>
      <c r="I35" s="19">
        <v>0</v>
      </c>
      <c r="J35" s="19">
        <v>0</v>
      </c>
      <c r="K35" s="23">
        <f>SUM(B35:J35)</f>
        <v>26766.98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1201526.24</v>
      </c>
      <c r="C47" s="22">
        <f aca="true" t="shared" si="12" ref="C47:H47">+C48+C57</f>
        <v>1648467.1</v>
      </c>
      <c r="D47" s="22">
        <f t="shared" si="12"/>
        <v>1937788.4200000002</v>
      </c>
      <c r="E47" s="22">
        <f t="shared" si="12"/>
        <v>1074274.39</v>
      </c>
      <c r="F47" s="22">
        <f t="shared" si="12"/>
        <v>1564013.03</v>
      </c>
      <c r="G47" s="22">
        <f t="shared" si="12"/>
        <v>2218565.5000000005</v>
      </c>
      <c r="H47" s="22">
        <f t="shared" si="12"/>
        <v>1051530.99</v>
      </c>
      <c r="I47" s="22">
        <f>+I48+I57</f>
        <v>399310.20999999996</v>
      </c>
      <c r="J47" s="22">
        <f>+J48+J57</f>
        <v>718983.7300000001</v>
      </c>
      <c r="K47" s="22">
        <f>SUM(B47:J47)</f>
        <v>11814459.61</v>
      </c>
    </row>
    <row r="48" spans="1:11" ht="17.25" customHeight="1">
      <c r="A48" s="16" t="s">
        <v>113</v>
      </c>
      <c r="B48" s="23">
        <f>SUM(B49:B56)</f>
        <v>1182830.07</v>
      </c>
      <c r="C48" s="23">
        <f aca="true" t="shared" si="13" ref="C48:J48">SUM(C49:C56)</f>
        <v>1624987.09</v>
      </c>
      <c r="D48" s="23">
        <f t="shared" si="13"/>
        <v>1912333.61</v>
      </c>
      <c r="E48" s="23">
        <f t="shared" si="13"/>
        <v>1051888.8599999999</v>
      </c>
      <c r="F48" s="23">
        <f t="shared" si="13"/>
        <v>1540396.03</v>
      </c>
      <c r="G48" s="23">
        <f t="shared" si="13"/>
        <v>2188950.0500000003</v>
      </c>
      <c r="H48" s="23">
        <f t="shared" si="13"/>
        <v>1031460.63</v>
      </c>
      <c r="I48" s="23">
        <f t="shared" si="13"/>
        <v>399310.20999999996</v>
      </c>
      <c r="J48" s="23">
        <f t="shared" si="13"/>
        <v>704982.8400000001</v>
      </c>
      <c r="K48" s="23">
        <f aca="true" t="shared" si="14" ref="K48:K57">SUM(B48:J48)</f>
        <v>11637139.39</v>
      </c>
    </row>
    <row r="49" spans="1:11" ht="17.25" customHeight="1">
      <c r="A49" s="34" t="s">
        <v>44</v>
      </c>
      <c r="B49" s="23">
        <f aca="true" t="shared" si="15" ref="B49:H49">ROUND(B30*B7,2)</f>
        <v>1180778.32</v>
      </c>
      <c r="C49" s="23">
        <f t="shared" si="15"/>
        <v>1618172.96</v>
      </c>
      <c r="D49" s="23">
        <f t="shared" si="15"/>
        <v>1908674.84</v>
      </c>
      <c r="E49" s="23">
        <f t="shared" si="15"/>
        <v>1050059.47</v>
      </c>
      <c r="F49" s="23">
        <f t="shared" si="15"/>
        <v>1537567.85</v>
      </c>
      <c r="G49" s="23">
        <f t="shared" si="15"/>
        <v>2184948.37</v>
      </c>
      <c r="H49" s="23">
        <f t="shared" si="15"/>
        <v>1002596.78</v>
      </c>
      <c r="I49" s="23">
        <f>ROUND(I30*I7,2)</f>
        <v>398244.49</v>
      </c>
      <c r="J49" s="23">
        <f>ROUND(J30*J7,2)</f>
        <v>702765.8</v>
      </c>
      <c r="K49" s="23">
        <f t="shared" si="14"/>
        <v>11583808.879999999</v>
      </c>
    </row>
    <row r="50" spans="1:11" ht="17.25" customHeight="1">
      <c r="A50" s="34" t="s">
        <v>45</v>
      </c>
      <c r="B50" s="19">
        <v>0</v>
      </c>
      <c r="C50" s="23">
        <f>ROUND(C31*C7,2)</f>
        <v>3596.85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3596.85</v>
      </c>
    </row>
    <row r="51" spans="1:11" ht="17.25" customHeight="1">
      <c r="A51" s="66" t="s">
        <v>106</v>
      </c>
      <c r="B51" s="67">
        <f aca="true" t="shared" si="16" ref="B51:H51">ROUND(B32*B7,2)</f>
        <v>-2039.93</v>
      </c>
      <c r="C51" s="67">
        <f t="shared" si="16"/>
        <v>-2556.44</v>
      </c>
      <c r="D51" s="67">
        <f t="shared" si="16"/>
        <v>-2726.99</v>
      </c>
      <c r="E51" s="67">
        <f t="shared" si="16"/>
        <v>-1616.01</v>
      </c>
      <c r="F51" s="67">
        <f t="shared" si="16"/>
        <v>-2453.34</v>
      </c>
      <c r="G51" s="67">
        <f t="shared" si="16"/>
        <v>-3428.4</v>
      </c>
      <c r="H51" s="67">
        <f t="shared" si="16"/>
        <v>-1618.17</v>
      </c>
      <c r="I51" s="19">
        <v>0</v>
      </c>
      <c r="J51" s="19">
        <v>0</v>
      </c>
      <c r="K51" s="67">
        <f>SUM(B51:J51)</f>
        <v>-16439.28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26766.98</v>
      </c>
      <c r="I53" s="31">
        <f>+I35</f>
        <v>0</v>
      </c>
      <c r="J53" s="31">
        <f>+J35</f>
        <v>0</v>
      </c>
      <c r="K53" s="23">
        <f t="shared" si="14"/>
        <v>26766.98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-179760.87</v>
      </c>
      <c r="C61" s="35">
        <f t="shared" si="17"/>
        <v>-197119.22999999998</v>
      </c>
      <c r="D61" s="35">
        <f t="shared" si="17"/>
        <v>-286288.38</v>
      </c>
      <c r="E61" s="35">
        <f t="shared" si="17"/>
        <v>-164317.99000000002</v>
      </c>
      <c r="F61" s="35">
        <f t="shared" si="17"/>
        <v>-228343.30000000002</v>
      </c>
      <c r="G61" s="35">
        <f t="shared" si="17"/>
        <v>-245609.22</v>
      </c>
      <c r="H61" s="35">
        <f t="shared" si="17"/>
        <v>-232540.69</v>
      </c>
      <c r="I61" s="35">
        <f t="shared" si="17"/>
        <v>-107077.57</v>
      </c>
      <c r="J61" s="35">
        <f t="shared" si="17"/>
        <v>-77207.07</v>
      </c>
      <c r="K61" s="35">
        <f>SUM(B61:J61)</f>
        <v>-1718264.32</v>
      </c>
    </row>
    <row r="62" spans="1:11" ht="18.75" customHeight="1">
      <c r="A62" s="16" t="s">
        <v>75</v>
      </c>
      <c r="B62" s="35">
        <f aca="true" t="shared" si="18" ref="B62:J62">B63+B64+B65+B66+B67+B68</f>
        <v>-122523.40000000001</v>
      </c>
      <c r="C62" s="35">
        <f t="shared" si="18"/>
        <v>-164654</v>
      </c>
      <c r="D62" s="35">
        <f t="shared" si="18"/>
        <v>-153193.2</v>
      </c>
      <c r="E62" s="35">
        <f t="shared" si="18"/>
        <v>-103922.40000000001</v>
      </c>
      <c r="F62" s="35">
        <f t="shared" si="18"/>
        <v>-128238.6</v>
      </c>
      <c r="G62" s="35">
        <f t="shared" si="18"/>
        <v>-157126.2</v>
      </c>
      <c r="H62" s="35">
        <f t="shared" si="18"/>
        <v>-122546.2</v>
      </c>
      <c r="I62" s="35">
        <f t="shared" si="18"/>
        <v>-24787.4</v>
      </c>
      <c r="J62" s="35">
        <f t="shared" si="18"/>
        <v>-58599.8</v>
      </c>
      <c r="K62" s="35">
        <f aca="true" t="shared" si="19" ref="K62:K91">SUM(B62:J62)</f>
        <v>-1035591.2000000001</v>
      </c>
    </row>
    <row r="63" spans="1:11" ht="18.75" customHeight="1">
      <c r="A63" s="12" t="s">
        <v>76</v>
      </c>
      <c r="B63" s="35">
        <f>-ROUND(B9*$D$3,2)</f>
        <v>-120163.6</v>
      </c>
      <c r="C63" s="35">
        <f aca="true" t="shared" si="20" ref="C63:J63">-ROUND(C9*$D$3,2)</f>
        <v>-163358.2</v>
      </c>
      <c r="D63" s="35">
        <f t="shared" si="20"/>
        <v>-152349.6</v>
      </c>
      <c r="E63" s="35">
        <f t="shared" si="20"/>
        <v>-102679.8</v>
      </c>
      <c r="F63" s="35">
        <f t="shared" si="20"/>
        <v>-128158.8</v>
      </c>
      <c r="G63" s="35">
        <f t="shared" si="20"/>
        <v>-156301.6</v>
      </c>
      <c r="H63" s="35">
        <f t="shared" si="20"/>
        <v>-122546.2</v>
      </c>
      <c r="I63" s="35">
        <f t="shared" si="20"/>
        <v>-24787.4</v>
      </c>
      <c r="J63" s="35">
        <f t="shared" si="20"/>
        <v>-58599.8</v>
      </c>
      <c r="K63" s="35">
        <f t="shared" si="19"/>
        <v>-1028945.0000000001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35">
        <v>-2359.8</v>
      </c>
      <c r="C66" s="35">
        <v>-1295.8</v>
      </c>
      <c r="D66" s="35">
        <v>-843.6</v>
      </c>
      <c r="E66" s="35">
        <v>-1242.6</v>
      </c>
      <c r="F66" s="35">
        <v>-79.8</v>
      </c>
      <c r="G66" s="35">
        <v>-824.6</v>
      </c>
      <c r="H66" s="19">
        <v>0</v>
      </c>
      <c r="I66" s="19">
        <v>0</v>
      </c>
      <c r="J66" s="19">
        <v>0</v>
      </c>
      <c r="K66" s="35">
        <f t="shared" si="19"/>
        <v>-6646.200000000002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-57237.47</v>
      </c>
      <c r="C69" s="67">
        <f t="shared" si="21"/>
        <v>-32465.229999999996</v>
      </c>
      <c r="D69" s="67">
        <f t="shared" si="21"/>
        <v>-133095.18</v>
      </c>
      <c r="E69" s="67">
        <f t="shared" si="21"/>
        <v>-60395.590000000004</v>
      </c>
      <c r="F69" s="67">
        <f t="shared" si="21"/>
        <v>-100104.70000000001</v>
      </c>
      <c r="G69" s="67">
        <f t="shared" si="21"/>
        <v>-88483.01999999999</v>
      </c>
      <c r="H69" s="67">
        <f t="shared" si="21"/>
        <v>-109994.48999999999</v>
      </c>
      <c r="I69" s="67">
        <f t="shared" si="21"/>
        <v>-82290.17000000001</v>
      </c>
      <c r="J69" s="67">
        <f t="shared" si="21"/>
        <v>-18607.27</v>
      </c>
      <c r="K69" s="67">
        <f t="shared" si="19"/>
        <v>-682673.1200000001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7">
        <f t="shared" si="19"/>
        <v>-147619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-42726.52</v>
      </c>
      <c r="C76" s="35">
        <v>-11323.58</v>
      </c>
      <c r="D76" s="35">
        <v>-111107.6</v>
      </c>
      <c r="E76" s="35">
        <v>-46430.83</v>
      </c>
      <c r="F76" s="35">
        <v>-80533.58</v>
      </c>
      <c r="G76" s="35">
        <v>-58733.67</v>
      </c>
      <c r="H76" s="35">
        <v>-95675.45</v>
      </c>
      <c r="I76" s="35">
        <v>-14980.88</v>
      </c>
      <c r="J76" s="35">
        <v>-7229.65</v>
      </c>
      <c r="K76" s="67">
        <f t="shared" si="19"/>
        <v>-468741.76000000007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67">
        <v>-1000</v>
      </c>
      <c r="K84" s="67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1021765.3700000002</v>
      </c>
      <c r="C104" s="24">
        <f t="shared" si="22"/>
        <v>1451347.87</v>
      </c>
      <c r="D104" s="24">
        <f t="shared" si="22"/>
        <v>1651500.0400000003</v>
      </c>
      <c r="E104" s="24">
        <f t="shared" si="22"/>
        <v>909956.3999999999</v>
      </c>
      <c r="F104" s="24">
        <f t="shared" si="22"/>
        <v>1335669.73</v>
      </c>
      <c r="G104" s="24">
        <f t="shared" si="22"/>
        <v>1972956.2800000003</v>
      </c>
      <c r="H104" s="24">
        <f t="shared" si="22"/>
        <v>818990.3</v>
      </c>
      <c r="I104" s="24">
        <f>+I105+I106</f>
        <v>292232.6399999999</v>
      </c>
      <c r="J104" s="24">
        <f>+J105+J106</f>
        <v>641776.66</v>
      </c>
      <c r="K104" s="48">
        <f>SUM(B104:J104)</f>
        <v>10096195.290000001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1003069.2000000002</v>
      </c>
      <c r="C105" s="24">
        <f t="shared" si="23"/>
        <v>1427867.86</v>
      </c>
      <c r="D105" s="24">
        <f t="shared" si="23"/>
        <v>1626045.2300000002</v>
      </c>
      <c r="E105" s="24">
        <f t="shared" si="23"/>
        <v>887570.8699999999</v>
      </c>
      <c r="F105" s="24">
        <f t="shared" si="23"/>
        <v>1312052.73</v>
      </c>
      <c r="G105" s="24">
        <f t="shared" si="23"/>
        <v>1943340.8300000003</v>
      </c>
      <c r="H105" s="24">
        <f t="shared" si="23"/>
        <v>798919.9400000001</v>
      </c>
      <c r="I105" s="24">
        <f t="shared" si="23"/>
        <v>292232.6399999999</v>
      </c>
      <c r="J105" s="24">
        <f t="shared" si="23"/>
        <v>627775.77</v>
      </c>
      <c r="K105" s="48">
        <f>SUM(B105:J105)</f>
        <v>9918875.07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10096195.299999999</v>
      </c>
      <c r="L112" s="54"/>
    </row>
    <row r="113" spans="1:11" ht="18.75" customHeight="1">
      <c r="A113" s="26" t="s">
        <v>71</v>
      </c>
      <c r="B113" s="27">
        <v>162925.31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162925.31</v>
      </c>
    </row>
    <row r="114" spans="1:11" ht="18.75" customHeight="1">
      <c r="A114" s="26" t="s">
        <v>72</v>
      </c>
      <c r="B114" s="27">
        <v>858840.07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858840.07</v>
      </c>
    </row>
    <row r="115" spans="1:11" ht="18.75" customHeight="1">
      <c r="A115" s="26" t="s">
        <v>73</v>
      </c>
      <c r="B115" s="40">
        <v>0</v>
      </c>
      <c r="C115" s="27">
        <f>+C104</f>
        <v>1451347.87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1451347.87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1651500.0400000003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1651500.0400000003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909956.3999999999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909956.3999999999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250358.3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250358.3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475771.86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475771.86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70417.1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70417.1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539122.47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539122.47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581448.84</v>
      </c>
      <c r="H122" s="40">
        <v>0</v>
      </c>
      <c r="I122" s="40">
        <v>0</v>
      </c>
      <c r="J122" s="40">
        <v>0</v>
      </c>
      <c r="K122" s="41">
        <f t="shared" si="25"/>
        <v>581448.84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48152.44</v>
      </c>
      <c r="H123" s="40">
        <v>0</v>
      </c>
      <c r="I123" s="40">
        <v>0</v>
      </c>
      <c r="J123" s="40">
        <v>0</v>
      </c>
      <c r="K123" s="41">
        <f t="shared" si="25"/>
        <v>48152.44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305833.17</v>
      </c>
      <c r="H124" s="40">
        <v>0</v>
      </c>
      <c r="I124" s="40">
        <v>0</v>
      </c>
      <c r="J124" s="40">
        <v>0</v>
      </c>
      <c r="K124" s="41">
        <f t="shared" si="25"/>
        <v>305833.17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254741.71</v>
      </c>
      <c r="H125" s="40">
        <v>0</v>
      </c>
      <c r="I125" s="40">
        <v>0</v>
      </c>
      <c r="J125" s="40">
        <v>0</v>
      </c>
      <c r="K125" s="41">
        <f t="shared" si="25"/>
        <v>254741.71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782780.12</v>
      </c>
      <c r="H126" s="40">
        <v>0</v>
      </c>
      <c r="I126" s="40">
        <v>0</v>
      </c>
      <c r="J126" s="40">
        <v>0</v>
      </c>
      <c r="K126" s="41">
        <f t="shared" si="25"/>
        <v>782780.12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291522.35</v>
      </c>
      <c r="I127" s="40">
        <v>0</v>
      </c>
      <c r="J127" s="40">
        <v>0</v>
      </c>
      <c r="K127" s="41">
        <f t="shared" si="25"/>
        <v>291522.35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527467.95</v>
      </c>
      <c r="I128" s="40">
        <v>0</v>
      </c>
      <c r="J128" s="40">
        <v>0</v>
      </c>
      <c r="K128" s="41">
        <f t="shared" si="25"/>
        <v>527467.95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292232.64</v>
      </c>
      <c r="J129" s="40">
        <v>0</v>
      </c>
      <c r="K129" s="41">
        <f t="shared" si="25"/>
        <v>292232.64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641776.66</v>
      </c>
      <c r="K130" s="44">
        <f t="shared" si="25"/>
        <v>641776.66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2017-01-13T10:59:52Z</dcterms:modified>
  <cp:category/>
  <cp:version/>
  <cp:contentType/>
  <cp:contentStatus/>
</cp:coreProperties>
</file>