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<sst xmlns="http://schemas.openxmlformats.org/spreadsheetml/2006/main" count="134" uniqueCount="134">
  <si>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</si>
  <si>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</si>
  <si>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</si>
  <si>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</si>
  <si>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</si>
  <si>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</si>
  <si>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</si>
  <si>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</si>
  <si>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</si>
  <si>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</si>
  <si>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</si>
  <si>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</si>
  <si>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</si>
  <si>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</si>
  <si>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</si>
  <si>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</si>
  <si>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</si>
  <si>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</si>
  <si>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</si>
  <si>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</si>
  <si>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</si>
  <si>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</si>
  <si>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</si>
  <si>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</si>
  <si>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</si>
  <si>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</si>
  <si>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</si>
  <si>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</si>
  <si>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</si>
  <si>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</si>
  <si>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</si>
  <si>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</si>
  <si>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</si>
  <si>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</si>
  <si>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</si>
  <si>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</si>
  <si>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</si>
  <si>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</si>
  <si>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</si>
  <si>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</si>
  <si>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</si>
  <si>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</si>
  <si>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</si>
  <si>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</si>
  <si>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</si>
  <si>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</si>
  <si>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</si>
  <si>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</si>
  <si>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</si>
  <si>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</si>
  <si>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</si>
  <si>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</si>
  <si>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</si>
  <si>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</si>
  <si>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</si>
  <si>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</si>
  <si>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</si>
  <si>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</si>
  <si>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</si>
  <si>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</si>
  <si>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</si>
  <si>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</si>
  <si>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</si>
  <si>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</si>
  <si>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</si>
  <si>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</si>
  <si>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</si>
  <si>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</si>
  <si>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</si>
  <si>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</si>
  <si>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</si>
  <si>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</si>
  <si>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</si>
  <si>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</si>
  <si>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</si>
  <si>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</si>
  <si>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</si>
  <si>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</si>
  <si>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</si>
  <si>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</si>
  <si>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</si>
  <si>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</si>
  <si>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</si>
  <si>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</si>
  <si>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</si>
  <si>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</si>
  <si>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</si>
  <si>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</si>
  <si>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</si>
  <si>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</si>
  <si>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</si>
  <si>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</si>
  <si>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</si>
  <si>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</si>
  <si>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</si>
  <si>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</si>
  <si>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</si>
  <si>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</si>
  <si>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</si>
  <si>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</si>
  <si>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</si>
  <si>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</si>
  <si>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</si>
  <si>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</si>
  <si>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</si>
  <si>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</si>
  <si>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</si>
  <si>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</si>
  <si>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</si>
  <si>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</si>
  <si>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</si>
  <si>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</si>
  <si>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</si>
  <si>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</si>
  <si>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</si>
  <si>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</si>
  <si>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</si>
  <si>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</si>
  <si>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</si>
  <si>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</si>
  <si>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</si>
  <si>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</si>
  <si>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</si>
  <si>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</si>
  <si>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</si>
  <si>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</si>
  <si>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</si>
  <si>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</si>
  <si>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</si>
  <si>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</si>
  <si>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</si>
  <si>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</si>
  <si>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</si>
  <si>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28/12/16 - VENCIMENTO 12/01/17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</si>
</sst>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428255</v>
      </c>
      <c r="C7" s="9">
        <f t="shared" si="0"/>
        <v>534973</v>
      </c>
      <c r="D7" s="9">
        <f t="shared" si="0"/>
        <v>568476</v>
      </c>
      <c r="E7" s="9">
        <f t="shared" si="0"/>
        <v>369479</v>
      </c>
      <c r="F7" s="9">
        <f t="shared" si="0"/>
        <v>535155</v>
      </c>
      <c r="G7" s="9">
        <f t="shared" si="0"/>
        <v>901261</v>
      </c>
      <c r="H7" s="9">
        <f t="shared" si="0"/>
        <v>362392</v>
      </c>
      <c r="I7" s="9">
        <f t="shared" si="0"/>
        <v>81927</v>
      </c>
      <c r="J7" s="9">
        <f t="shared" si="0"/>
        <v>242056</v>
      </c>
      <c r="K7" s="9">
        <f t="shared" si="0"/>
        <v>4023974</v>
      </c>
      <c r="L7" s="52"/>
    </row>
    <row r="8" spans="1:11" ht="17.25" customHeight="1">
      <c r="A8" s="10" t="s">
        <v>99</v>
      </c>
      <c r="B8" s="11">
        <f>B9+B12+B16</f>
        <v>234365</v>
      </c>
      <c r="C8" s="11">
        <f aca="true" t="shared" si="1" ref="C8:J8">C9+C12+C16</f>
        <v>300034</v>
      </c>
      <c r="D8" s="11">
        <f t="shared" si="1"/>
        <v>301238</v>
      </c>
      <c r="E8" s="11">
        <f t="shared" si="1"/>
        <v>205521</v>
      </c>
      <c r="F8" s="11">
        <f t="shared" si="1"/>
        <v>287977</v>
      </c>
      <c r="G8" s="11">
        <f t="shared" si="1"/>
        <v>484286</v>
      </c>
      <c r="H8" s="11">
        <f t="shared" si="1"/>
        <v>213219</v>
      </c>
      <c r="I8" s="11">
        <f t="shared" si="1"/>
        <v>40930</v>
      </c>
      <c r="J8" s="11">
        <f t="shared" si="1"/>
        <v>129578</v>
      </c>
      <c r="K8" s="11">
        <f>SUM(B8:J8)</f>
        <v>2197148</v>
      </c>
    </row>
    <row r="9" spans="1:11" ht="17.25" customHeight="1">
      <c r="A9" s="15" t="s">
        <v>17</v>
      </c>
      <c r="B9" s="13">
        <f>+B10+B11</f>
        <v>30674</v>
      </c>
      <c r="C9" s="13">
        <f aca="true" t="shared" si="2" ref="C9:J9">+C10+C11</f>
        <v>42717</v>
      </c>
      <c r="D9" s="13">
        <f t="shared" si="2"/>
        <v>40253</v>
      </c>
      <c r="E9" s="13">
        <f t="shared" si="2"/>
        <v>28047</v>
      </c>
      <c r="F9" s="13">
        <f t="shared" si="2"/>
        <v>33551</v>
      </c>
      <c r="G9" s="13">
        <f t="shared" si="2"/>
        <v>40490</v>
      </c>
      <c r="H9" s="13">
        <f t="shared" si="2"/>
        <v>32536</v>
      </c>
      <c r="I9" s="13">
        <f t="shared" si="2"/>
        <v>6822</v>
      </c>
      <c r="J9" s="13">
        <f t="shared" si="2"/>
        <v>15578</v>
      </c>
      <c r="K9" s="11">
        <f>SUM(B9:J9)</f>
        <v>270668</v>
      </c>
    </row>
    <row r="10" spans="1:11" ht="17.25" customHeight="1">
      <c r="A10" s="29" t="s">
        <v>18</v>
      </c>
      <c r="B10" s="13">
        <v>30674</v>
      </c>
      <c r="C10" s="13">
        <v>42717</v>
      </c>
      <c r="D10" s="13">
        <v>40253</v>
      </c>
      <c r="E10" s="13">
        <v>28047</v>
      </c>
      <c r="F10" s="13">
        <v>33551</v>
      </c>
      <c r="G10" s="13">
        <v>40490</v>
      </c>
      <c r="H10" s="13">
        <v>32536</v>
      </c>
      <c r="I10" s="13">
        <v>6822</v>
      </c>
      <c r="J10" s="13">
        <v>15578</v>
      </c>
      <c r="K10" s="11">
        <f>SUM(B10:J10)</f>
        <v>270668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167273</v>
      </c>
      <c r="C12" s="17">
        <f t="shared" si="3"/>
        <v>214031</v>
      </c>
      <c r="D12" s="17">
        <f t="shared" si="3"/>
        <v>216093</v>
      </c>
      <c r="E12" s="17">
        <f t="shared" si="3"/>
        <v>147565</v>
      </c>
      <c r="F12" s="17">
        <f t="shared" si="3"/>
        <v>205470</v>
      </c>
      <c r="G12" s="17">
        <f t="shared" si="3"/>
        <v>351930</v>
      </c>
      <c r="H12" s="17">
        <f t="shared" si="3"/>
        <v>152732</v>
      </c>
      <c r="I12" s="17">
        <f t="shared" si="3"/>
        <v>27682</v>
      </c>
      <c r="J12" s="17">
        <f t="shared" si="3"/>
        <v>93815</v>
      </c>
      <c r="K12" s="11">
        <f aca="true" t="shared" si="4" ref="K12:K27">SUM(B12:J12)</f>
        <v>1576591</v>
      </c>
    </row>
    <row r="13" spans="1:13" ht="17.25" customHeight="1">
      <c r="A13" s="14" t="s">
        <v>20</v>
      </c>
      <c r="B13" s="13">
        <v>82869</v>
      </c>
      <c r="C13" s="13">
        <v>116026</v>
      </c>
      <c r="D13" s="13">
        <v>120506</v>
      </c>
      <c r="E13" s="13">
        <v>79226</v>
      </c>
      <c r="F13" s="13">
        <v>108196</v>
      </c>
      <c r="G13" s="13">
        <v>172564</v>
      </c>
      <c r="H13" s="13">
        <v>74557</v>
      </c>
      <c r="I13" s="13">
        <v>16369</v>
      </c>
      <c r="J13" s="13">
        <v>52034</v>
      </c>
      <c r="K13" s="11">
        <f t="shared" si="4"/>
        <v>822347</v>
      </c>
      <c r="L13" s="52"/>
      <c r="M13" s="53"/>
    </row>
    <row r="14" spans="1:12" ht="17.25" customHeight="1">
      <c r="A14" s="14" t="s">
        <v>21</v>
      </c>
      <c r="B14" s="13">
        <v>81909</v>
      </c>
      <c r="C14" s="13">
        <v>94530</v>
      </c>
      <c r="D14" s="13">
        <v>92746</v>
      </c>
      <c r="E14" s="13">
        <v>65979</v>
      </c>
      <c r="F14" s="13">
        <v>94753</v>
      </c>
      <c r="G14" s="13">
        <v>175266</v>
      </c>
      <c r="H14" s="13">
        <v>75223</v>
      </c>
      <c r="I14" s="13">
        <v>10810</v>
      </c>
      <c r="J14" s="13">
        <v>40843</v>
      </c>
      <c r="K14" s="11">
        <f t="shared" si="4"/>
        <v>732059</v>
      </c>
      <c r="L14" s="52"/>
    </row>
    <row r="15" spans="1:11" ht="17.25" customHeight="1">
      <c r="A15" s="14" t="s">
        <v>22</v>
      </c>
      <c r="B15" s="13">
        <v>2495</v>
      </c>
      <c r="C15" s="13">
        <v>3475</v>
      </c>
      <c r="D15" s="13">
        <v>2841</v>
      </c>
      <c r="E15" s="13">
        <v>2360</v>
      </c>
      <c r="F15" s="13">
        <v>2521</v>
      </c>
      <c r="G15" s="13">
        <v>4100</v>
      </c>
      <c r="H15" s="13">
        <v>2952</v>
      </c>
      <c r="I15" s="13">
        <v>503</v>
      </c>
      <c r="J15" s="13">
        <v>938</v>
      </c>
      <c r="K15" s="11">
        <f t="shared" si="4"/>
        <v>22185</v>
      </c>
    </row>
    <row r="16" spans="1:11" ht="17.25" customHeight="1">
      <c r="A16" s="15" t="s">
        <v>95</v>
      </c>
      <c r="B16" s="13">
        <f>B17+B18+B19</f>
        <v>36418</v>
      </c>
      <c r="C16" s="13">
        <f aca="true" t="shared" si="5" ref="C16:J16">C17+C18+C19</f>
        <v>43286</v>
      </c>
      <c r="D16" s="13">
        <f t="shared" si="5"/>
        <v>44892</v>
      </c>
      <c r="E16" s="13">
        <f t="shared" si="5"/>
        <v>29909</v>
      </c>
      <c r="F16" s="13">
        <f t="shared" si="5"/>
        <v>48956</v>
      </c>
      <c r="G16" s="13">
        <f t="shared" si="5"/>
        <v>91866</v>
      </c>
      <c r="H16" s="13">
        <f t="shared" si="5"/>
        <v>27951</v>
      </c>
      <c r="I16" s="13">
        <f t="shared" si="5"/>
        <v>6426</v>
      </c>
      <c r="J16" s="13">
        <f t="shared" si="5"/>
        <v>20185</v>
      </c>
      <c r="K16" s="11">
        <f t="shared" si="4"/>
        <v>349889</v>
      </c>
    </row>
    <row r="17" spans="1:11" ht="17.25" customHeight="1">
      <c r="A17" s="14" t="s">
        <v>96</v>
      </c>
      <c r="B17" s="13">
        <v>18586</v>
      </c>
      <c r="C17" s="13">
        <v>24413</v>
      </c>
      <c r="D17" s="13">
        <v>23509</v>
      </c>
      <c r="E17" s="13">
        <v>15676</v>
      </c>
      <c r="F17" s="13">
        <v>26683</v>
      </c>
      <c r="G17" s="13">
        <v>46429</v>
      </c>
      <c r="H17" s="13">
        <v>14940</v>
      </c>
      <c r="I17" s="13">
        <v>3848</v>
      </c>
      <c r="J17" s="13">
        <v>10400</v>
      </c>
      <c r="K17" s="11">
        <f t="shared" si="4"/>
        <v>184484</v>
      </c>
    </row>
    <row r="18" spans="1:11" ht="17.25" customHeight="1">
      <c r="A18" s="14" t="s">
        <v>97</v>
      </c>
      <c r="B18" s="13">
        <v>17478</v>
      </c>
      <c r="C18" s="13">
        <v>18398</v>
      </c>
      <c r="D18" s="13">
        <v>21055</v>
      </c>
      <c r="E18" s="13">
        <v>13928</v>
      </c>
      <c r="F18" s="13">
        <v>21887</v>
      </c>
      <c r="G18" s="13">
        <v>44883</v>
      </c>
      <c r="H18" s="13">
        <v>12678</v>
      </c>
      <c r="I18" s="13">
        <v>2528</v>
      </c>
      <c r="J18" s="13">
        <v>9656</v>
      </c>
      <c r="K18" s="11">
        <f t="shared" si="4"/>
        <v>162491</v>
      </c>
    </row>
    <row r="19" spans="1:11" ht="17.25" customHeight="1">
      <c r="A19" s="14" t="s">
        <v>98</v>
      </c>
      <c r="B19" s="13">
        <v>354</v>
      </c>
      <c r="C19" s="13">
        <v>475</v>
      </c>
      <c r="D19" s="13">
        <v>328</v>
      </c>
      <c r="E19" s="13">
        <v>305</v>
      </c>
      <c r="F19" s="13">
        <v>386</v>
      </c>
      <c r="G19" s="13">
        <v>554</v>
      </c>
      <c r="H19" s="13">
        <v>333</v>
      </c>
      <c r="I19" s="13">
        <v>50</v>
      </c>
      <c r="J19" s="13">
        <v>129</v>
      </c>
      <c r="K19" s="11">
        <f t="shared" si="4"/>
        <v>2914</v>
      </c>
    </row>
    <row r="20" spans="1:11" ht="17.25" customHeight="1">
      <c r="A20" s="16" t="s">
        <v>23</v>
      </c>
      <c r="B20" s="11">
        <f>+B21+B22+B23</f>
        <v>126296</v>
      </c>
      <c r="C20" s="11">
        <f aca="true" t="shared" si="6" ref="C20:J20">+C21+C22+C23</f>
        <v>139903</v>
      </c>
      <c r="D20" s="11">
        <f t="shared" si="6"/>
        <v>158385</v>
      </c>
      <c r="E20" s="11">
        <f t="shared" si="6"/>
        <v>97600</v>
      </c>
      <c r="F20" s="11">
        <f t="shared" si="6"/>
        <v>164078</v>
      </c>
      <c r="G20" s="11">
        <f t="shared" si="6"/>
        <v>304533</v>
      </c>
      <c r="H20" s="11">
        <f t="shared" si="6"/>
        <v>97738</v>
      </c>
      <c r="I20" s="11">
        <f t="shared" si="6"/>
        <v>23083</v>
      </c>
      <c r="J20" s="11">
        <f t="shared" si="6"/>
        <v>63833</v>
      </c>
      <c r="K20" s="11">
        <f t="shared" si="4"/>
        <v>1175449</v>
      </c>
    </row>
    <row r="21" spans="1:12" ht="17.25" customHeight="1">
      <c r="A21" s="12" t="s">
        <v>24</v>
      </c>
      <c r="B21" s="13">
        <v>69406</v>
      </c>
      <c r="C21" s="13">
        <v>85934</v>
      </c>
      <c r="D21" s="13">
        <v>98704</v>
      </c>
      <c r="E21" s="13">
        <v>58826</v>
      </c>
      <c r="F21" s="13">
        <v>96395</v>
      </c>
      <c r="G21" s="13">
        <v>162070</v>
      </c>
      <c r="H21" s="13">
        <v>55068</v>
      </c>
      <c r="I21" s="13">
        <v>14837</v>
      </c>
      <c r="J21" s="13">
        <v>38565</v>
      </c>
      <c r="K21" s="11">
        <f t="shared" si="4"/>
        <v>679805</v>
      </c>
      <c r="L21" s="52"/>
    </row>
    <row r="22" spans="1:12" ht="17.25" customHeight="1">
      <c r="A22" s="12" t="s">
        <v>25</v>
      </c>
      <c r="B22" s="13">
        <v>55530</v>
      </c>
      <c r="C22" s="13">
        <v>52235</v>
      </c>
      <c r="D22" s="13">
        <v>58272</v>
      </c>
      <c r="E22" s="13">
        <v>37743</v>
      </c>
      <c r="F22" s="13">
        <v>66333</v>
      </c>
      <c r="G22" s="13">
        <v>139999</v>
      </c>
      <c r="H22" s="13">
        <v>41414</v>
      </c>
      <c r="I22" s="13">
        <v>7951</v>
      </c>
      <c r="J22" s="13">
        <v>24755</v>
      </c>
      <c r="K22" s="11">
        <f t="shared" si="4"/>
        <v>484232</v>
      </c>
      <c r="L22" s="52"/>
    </row>
    <row r="23" spans="1:11" ht="17.25" customHeight="1">
      <c r="A23" s="12" t="s">
        <v>26</v>
      </c>
      <c r="B23" s="13">
        <v>1360</v>
      </c>
      <c r="C23" s="13">
        <v>1734</v>
      </c>
      <c r="D23" s="13">
        <v>1409</v>
      </c>
      <c r="E23" s="13">
        <v>1031</v>
      </c>
      <c r="F23" s="13">
        <v>1350</v>
      </c>
      <c r="G23" s="13">
        <v>2464</v>
      </c>
      <c r="H23" s="13">
        <v>1256</v>
      </c>
      <c r="I23" s="13">
        <v>295</v>
      </c>
      <c r="J23" s="13">
        <v>513</v>
      </c>
      <c r="K23" s="11">
        <f t="shared" si="4"/>
        <v>11412</v>
      </c>
    </row>
    <row r="24" spans="1:11" ht="17.25" customHeight="1">
      <c r="A24" s="16" t="s">
        <v>27</v>
      </c>
      <c r="B24" s="13">
        <f>+B25+B26</f>
        <v>67594</v>
      </c>
      <c r="C24" s="13">
        <f aca="true" t="shared" si="7" ref="C24:J24">+C25+C26</f>
        <v>95036</v>
      </c>
      <c r="D24" s="13">
        <f t="shared" si="7"/>
        <v>108853</v>
      </c>
      <c r="E24" s="13">
        <f t="shared" si="7"/>
        <v>66358</v>
      </c>
      <c r="F24" s="13">
        <f t="shared" si="7"/>
        <v>83100</v>
      </c>
      <c r="G24" s="13">
        <f t="shared" si="7"/>
        <v>112442</v>
      </c>
      <c r="H24" s="13">
        <f t="shared" si="7"/>
        <v>49742</v>
      </c>
      <c r="I24" s="13">
        <f t="shared" si="7"/>
        <v>17914</v>
      </c>
      <c r="J24" s="13">
        <f t="shared" si="7"/>
        <v>48645</v>
      </c>
      <c r="K24" s="11">
        <f t="shared" si="4"/>
        <v>649684</v>
      </c>
    </row>
    <row r="25" spans="1:12" ht="17.25" customHeight="1">
      <c r="A25" s="12" t="s">
        <v>131</v>
      </c>
      <c r="B25" s="13">
        <v>53319</v>
      </c>
      <c r="C25" s="13">
        <v>78075</v>
      </c>
      <c r="D25" s="13">
        <v>91173</v>
      </c>
      <c r="E25" s="13">
        <v>55114</v>
      </c>
      <c r="F25" s="13">
        <v>67648</v>
      </c>
      <c r="G25" s="13">
        <v>89691</v>
      </c>
      <c r="H25" s="13">
        <v>40052</v>
      </c>
      <c r="I25" s="13">
        <v>15692</v>
      </c>
      <c r="J25" s="13">
        <v>40827</v>
      </c>
      <c r="K25" s="11">
        <f t="shared" si="4"/>
        <v>531591</v>
      </c>
      <c r="L25" s="52"/>
    </row>
    <row r="26" spans="1:12" ht="17.25" customHeight="1">
      <c r="A26" s="12" t="s">
        <v>132</v>
      </c>
      <c r="B26" s="13">
        <v>14275</v>
      </c>
      <c r="C26" s="13">
        <v>16961</v>
      </c>
      <c r="D26" s="13">
        <v>17680</v>
      </c>
      <c r="E26" s="13">
        <v>11244</v>
      </c>
      <c r="F26" s="13">
        <v>15452</v>
      </c>
      <c r="G26" s="13">
        <v>22751</v>
      </c>
      <c r="H26" s="13">
        <v>9690</v>
      </c>
      <c r="I26" s="13">
        <v>2222</v>
      </c>
      <c r="J26" s="13">
        <v>7818</v>
      </c>
      <c r="K26" s="11">
        <f t="shared" si="4"/>
        <v>118093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1693</v>
      </c>
      <c r="I27" s="11">
        <v>0</v>
      </c>
      <c r="J27" s="11">
        <v>0</v>
      </c>
      <c r="K27" s="11">
        <f t="shared" si="4"/>
        <v>1693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26547.52</v>
      </c>
      <c r="I35" s="19">
        <v>0</v>
      </c>
      <c r="J35" s="19">
        <v>0</v>
      </c>
      <c r="K35" s="23">
        <f>SUM(B35:J35)</f>
        <v>26547.52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1210595.9199999997</v>
      </c>
      <c r="C47" s="22">
        <f aca="true" t="shared" si="12" ref="C47:H47">+C48+C57</f>
        <v>1689592.8199999998</v>
      </c>
      <c r="D47" s="22">
        <f t="shared" si="12"/>
        <v>2018436.8000000003</v>
      </c>
      <c r="E47" s="22">
        <f t="shared" si="12"/>
        <v>1123818.9000000001</v>
      </c>
      <c r="F47" s="22">
        <f t="shared" si="12"/>
        <v>1602735.86</v>
      </c>
      <c r="G47" s="22">
        <f t="shared" si="12"/>
        <v>2273614.8300000005</v>
      </c>
      <c r="H47" s="22">
        <f t="shared" si="12"/>
        <v>1081519.36</v>
      </c>
      <c r="I47" s="22">
        <f>+I48+I57</f>
        <v>414903.57999999996</v>
      </c>
      <c r="J47" s="22">
        <f>+J48+J57</f>
        <v>741829.2000000001</v>
      </c>
      <c r="K47" s="22">
        <f>SUM(B47:J47)</f>
        <v>12157047.27</v>
      </c>
    </row>
    <row r="48" spans="1:11" ht="17.25" customHeight="1">
      <c r="A48" s="16" t="s">
        <v>113</v>
      </c>
      <c r="B48" s="23">
        <f>SUM(B49:B56)</f>
        <v>1191899.7499999998</v>
      </c>
      <c r="C48" s="23">
        <f aca="true" t="shared" si="13" ref="C48:J48">SUM(C49:C56)</f>
        <v>1666112.8099999998</v>
      </c>
      <c r="D48" s="23">
        <f t="shared" si="13"/>
        <v>1992981.9900000002</v>
      </c>
      <c r="E48" s="23">
        <f t="shared" si="13"/>
        <v>1101433.37</v>
      </c>
      <c r="F48" s="23">
        <f t="shared" si="13"/>
        <v>1579118.86</v>
      </c>
      <c r="G48" s="23">
        <f t="shared" si="13"/>
        <v>2243999.3800000004</v>
      </c>
      <c r="H48" s="23">
        <f t="shared" si="13"/>
        <v>1061449</v>
      </c>
      <c r="I48" s="23">
        <f t="shared" si="13"/>
        <v>414903.57999999996</v>
      </c>
      <c r="J48" s="23">
        <f t="shared" si="13"/>
        <v>727828.31</v>
      </c>
      <c r="K48" s="23">
        <f aca="true" t="shared" si="14" ref="K48:K57">SUM(B48:J48)</f>
        <v>11979727.05</v>
      </c>
    </row>
    <row r="49" spans="1:11" ht="17.25" customHeight="1">
      <c r="A49" s="34" t="s">
        <v>44</v>
      </c>
      <c r="B49" s="23">
        <f aca="true" t="shared" si="15" ref="B49:H49">ROUND(B30*B7,2)</f>
        <v>1189863.69</v>
      </c>
      <c r="C49" s="23">
        <f t="shared" si="15"/>
        <v>1659272.26</v>
      </c>
      <c r="D49" s="23">
        <f t="shared" si="15"/>
        <v>1989438.61</v>
      </c>
      <c r="E49" s="23">
        <f t="shared" si="15"/>
        <v>1099680.35</v>
      </c>
      <c r="F49" s="23">
        <f t="shared" si="15"/>
        <v>1576352.57</v>
      </c>
      <c r="G49" s="23">
        <f t="shared" si="15"/>
        <v>2240084.22</v>
      </c>
      <c r="H49" s="23">
        <f t="shared" si="15"/>
        <v>1032853.44</v>
      </c>
      <c r="I49" s="23">
        <f>ROUND(I30*I7,2)</f>
        <v>413837.86</v>
      </c>
      <c r="J49" s="23">
        <f>ROUND(J30*J7,2)</f>
        <v>725611.27</v>
      </c>
      <c r="K49" s="23">
        <f t="shared" si="14"/>
        <v>11926994.27</v>
      </c>
    </row>
    <row r="50" spans="1:11" ht="17.25" customHeight="1">
      <c r="A50" s="34" t="s">
        <v>45</v>
      </c>
      <c r="B50" s="19">
        <v>0</v>
      </c>
      <c r="C50" s="23">
        <f>ROUND(C31*C7,2)</f>
        <v>3688.2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3688.2</v>
      </c>
    </row>
    <row r="51" spans="1:11" ht="17.25" customHeight="1">
      <c r="A51" s="66" t="s">
        <v>106</v>
      </c>
      <c r="B51" s="67">
        <f aca="true" t="shared" si="16" ref="B51:H51">ROUND(B32*B7,2)</f>
        <v>-2055.62</v>
      </c>
      <c r="C51" s="67">
        <f t="shared" si="16"/>
        <v>-2621.37</v>
      </c>
      <c r="D51" s="67">
        <f t="shared" si="16"/>
        <v>-2842.38</v>
      </c>
      <c r="E51" s="67">
        <f t="shared" si="16"/>
        <v>-1692.38</v>
      </c>
      <c r="F51" s="67">
        <f t="shared" si="16"/>
        <v>-2515.23</v>
      </c>
      <c r="G51" s="67">
        <f t="shared" si="16"/>
        <v>-3514.92</v>
      </c>
      <c r="H51" s="67">
        <f t="shared" si="16"/>
        <v>-1667</v>
      </c>
      <c r="I51" s="19">
        <v>0</v>
      </c>
      <c r="J51" s="19">
        <v>0</v>
      </c>
      <c r="K51" s="67">
        <f>SUM(B51:J51)</f>
        <v>-16908.9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26547.52</v>
      </c>
      <c r="I53" s="31">
        <f>+I35</f>
        <v>0</v>
      </c>
      <c r="J53" s="31">
        <f>+J35</f>
        <v>0</v>
      </c>
      <c r="K53" s="23">
        <f t="shared" si="14"/>
        <v>26547.52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-215809.21000000002</v>
      </c>
      <c r="C61" s="35">
        <f t="shared" si="17"/>
        <v>-188291.30000000002</v>
      </c>
      <c r="D61" s="35">
        <f t="shared" si="17"/>
        <v>-202108.12</v>
      </c>
      <c r="E61" s="35">
        <f t="shared" si="17"/>
        <v>-262420.08999999997</v>
      </c>
      <c r="F61" s="35">
        <f t="shared" si="17"/>
        <v>-250117.55000000002</v>
      </c>
      <c r="G61" s="35">
        <f t="shared" si="17"/>
        <v>-264030.76</v>
      </c>
      <c r="H61" s="35">
        <f t="shared" si="17"/>
        <v>-137955.85</v>
      </c>
      <c r="I61" s="35">
        <f t="shared" si="17"/>
        <v>-93232.89000000001</v>
      </c>
      <c r="J61" s="35">
        <f t="shared" si="17"/>
        <v>-70574.02</v>
      </c>
      <c r="K61" s="35">
        <f>SUM(B61:J61)</f>
        <v>-1684539.79</v>
      </c>
    </row>
    <row r="62" spans="1:11" ht="18.75" customHeight="1">
      <c r="A62" s="16" t="s">
        <v>75</v>
      </c>
      <c r="B62" s="35">
        <f aca="true" t="shared" si="18" ref="B62:J62">B63+B64+B65+B66+B67+B68</f>
        <v>-201298.26</v>
      </c>
      <c r="C62" s="35">
        <f t="shared" si="18"/>
        <v>-167149.64</v>
      </c>
      <c r="D62" s="35">
        <f t="shared" si="18"/>
        <v>-180120.53</v>
      </c>
      <c r="E62" s="35">
        <f t="shared" si="18"/>
        <v>-248455.33</v>
      </c>
      <c r="F62" s="35">
        <f t="shared" si="18"/>
        <v>-230546.42</v>
      </c>
      <c r="G62" s="35">
        <f t="shared" si="18"/>
        <v>-234281.40000000002</v>
      </c>
      <c r="H62" s="35">
        <f t="shared" si="18"/>
        <v>-123636.8</v>
      </c>
      <c r="I62" s="35">
        <f t="shared" si="18"/>
        <v>-25923.6</v>
      </c>
      <c r="J62" s="35">
        <f t="shared" si="18"/>
        <v>-59196.4</v>
      </c>
      <c r="K62" s="35">
        <f aca="true" t="shared" si="19" ref="K62:K91">SUM(B62:J62)</f>
        <v>-1470608.3800000001</v>
      </c>
    </row>
    <row r="63" spans="1:11" ht="18.75" customHeight="1">
      <c r="A63" s="12" t="s">
        <v>76</v>
      </c>
      <c r="B63" s="35">
        <f>-ROUND(B9*$D$3,2)</f>
        <v>-116561.2</v>
      </c>
      <c r="C63" s="35">
        <f aca="true" t="shared" si="20" ref="C63:J63">-ROUND(C9*$D$3,2)</f>
        <v>-162324.6</v>
      </c>
      <c r="D63" s="35">
        <f t="shared" si="20"/>
        <v>-152961.4</v>
      </c>
      <c r="E63" s="35">
        <f t="shared" si="20"/>
        <v>-106578.6</v>
      </c>
      <c r="F63" s="35">
        <f t="shared" si="20"/>
        <v>-127493.8</v>
      </c>
      <c r="G63" s="35">
        <f t="shared" si="20"/>
        <v>-153862</v>
      </c>
      <c r="H63" s="35">
        <f t="shared" si="20"/>
        <v>-123636.8</v>
      </c>
      <c r="I63" s="35">
        <f t="shared" si="20"/>
        <v>-25923.6</v>
      </c>
      <c r="J63" s="35">
        <f t="shared" si="20"/>
        <v>-59196.4</v>
      </c>
      <c r="K63" s="35">
        <f t="shared" si="19"/>
        <v>-1028538.4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-1368</v>
      </c>
      <c r="C65" s="35">
        <v>-543.4</v>
      </c>
      <c r="D65" s="35">
        <v>-220.4</v>
      </c>
      <c r="E65" s="35">
        <v>-737.2</v>
      </c>
      <c r="F65" s="35">
        <v>-661.2</v>
      </c>
      <c r="G65" s="35">
        <v>-311.6</v>
      </c>
      <c r="H65" s="19">
        <v>0</v>
      </c>
      <c r="I65" s="19">
        <v>0</v>
      </c>
      <c r="J65" s="19">
        <v>0</v>
      </c>
      <c r="K65" s="35">
        <f t="shared" si="19"/>
        <v>-3841.7999999999997</v>
      </c>
    </row>
    <row r="66" spans="1:11" ht="18.75" customHeight="1">
      <c r="A66" s="12" t="s">
        <v>107</v>
      </c>
      <c r="B66" s="35">
        <v>-2181.2</v>
      </c>
      <c r="C66" s="35">
        <v>-1064</v>
      </c>
      <c r="D66" s="35">
        <v>-851.2</v>
      </c>
      <c r="E66" s="35">
        <v>-1117.2</v>
      </c>
      <c r="F66" s="35">
        <v>-159.6</v>
      </c>
      <c r="G66" s="35">
        <v>-585.2</v>
      </c>
      <c r="H66" s="19">
        <v>0</v>
      </c>
      <c r="I66" s="19">
        <v>0</v>
      </c>
      <c r="J66" s="19">
        <v>0</v>
      </c>
      <c r="K66" s="35">
        <f t="shared" si="19"/>
        <v>-5958.4</v>
      </c>
    </row>
    <row r="67" spans="1:11" ht="18.75" customHeight="1">
      <c r="A67" s="12" t="s">
        <v>53</v>
      </c>
      <c r="B67" s="35">
        <v>-81187.86</v>
      </c>
      <c r="C67" s="35">
        <v>-3217.64</v>
      </c>
      <c r="D67" s="35">
        <v>-26087.53</v>
      </c>
      <c r="E67" s="35">
        <v>-140022.33</v>
      </c>
      <c r="F67" s="35">
        <v>-102231.82</v>
      </c>
      <c r="G67" s="35">
        <v>-79522.6</v>
      </c>
      <c r="H67" s="19">
        <v>0</v>
      </c>
      <c r="I67" s="19">
        <v>0</v>
      </c>
      <c r="J67" s="19">
        <v>0</v>
      </c>
      <c r="K67" s="35">
        <f t="shared" si="19"/>
        <v>-432269.78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-11377.62</v>
      </c>
      <c r="K69" s="67">
        <f t="shared" si="19"/>
        <v>-213931.41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35">
        <v>-1000</v>
      </c>
      <c r="K84" s="35">
        <f t="shared" si="19"/>
        <v>-2500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994786.7099999998</v>
      </c>
      <c r="C104" s="24">
        <f t="shared" si="22"/>
        <v>1501301.52</v>
      </c>
      <c r="D104" s="24">
        <f t="shared" si="22"/>
        <v>1816328.6800000002</v>
      </c>
      <c r="E104" s="24">
        <f t="shared" si="22"/>
        <v>861398.8100000002</v>
      </c>
      <c r="F104" s="24">
        <f t="shared" si="22"/>
        <v>1352618.3100000003</v>
      </c>
      <c r="G104" s="24">
        <f t="shared" si="22"/>
        <v>2009584.0700000003</v>
      </c>
      <c r="H104" s="24">
        <f t="shared" si="22"/>
        <v>943563.5099999999</v>
      </c>
      <c r="I104" s="24">
        <f>+I105+I106</f>
        <v>321670.68999999994</v>
      </c>
      <c r="J104" s="24">
        <f>+J105+J106</f>
        <v>671255.18</v>
      </c>
      <c r="K104" s="48">
        <f>SUM(B104:J104)</f>
        <v>10472507.48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976090.5399999998</v>
      </c>
      <c r="C105" s="24">
        <f t="shared" si="23"/>
        <v>1477821.51</v>
      </c>
      <c r="D105" s="24">
        <f t="shared" si="23"/>
        <v>1790873.87</v>
      </c>
      <c r="E105" s="24">
        <f t="shared" si="23"/>
        <v>839013.2800000001</v>
      </c>
      <c r="F105" s="24">
        <f t="shared" si="23"/>
        <v>1329001.3100000003</v>
      </c>
      <c r="G105" s="24">
        <f t="shared" si="23"/>
        <v>1979968.6200000003</v>
      </c>
      <c r="H105" s="24">
        <f t="shared" si="23"/>
        <v>923493.1499999999</v>
      </c>
      <c r="I105" s="24">
        <f t="shared" si="23"/>
        <v>321670.68999999994</v>
      </c>
      <c r="J105" s="24">
        <f t="shared" si="23"/>
        <v>657254.29</v>
      </c>
      <c r="K105" s="48">
        <f>SUM(B105:J105)</f>
        <v>10295187.260000002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10472507.469999999</v>
      </c>
      <c r="L112" s="54"/>
    </row>
    <row r="113" spans="1:11" ht="18.75" customHeight="1">
      <c r="A113" s="26" t="s">
        <v>71</v>
      </c>
      <c r="B113" s="27">
        <v>146993.25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146993.25</v>
      </c>
    </row>
    <row r="114" spans="1:11" ht="18.75" customHeight="1">
      <c r="A114" s="26" t="s">
        <v>72</v>
      </c>
      <c r="B114" s="27">
        <v>847793.47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847793.47</v>
      </c>
    </row>
    <row r="115" spans="1:11" ht="18.75" customHeight="1">
      <c r="A115" s="26" t="s">
        <v>73</v>
      </c>
      <c r="B115" s="40">
        <v>0</v>
      </c>
      <c r="C115" s="27">
        <f>+C104</f>
        <v>1501301.52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1501301.52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1816328.6800000002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1816328.6800000002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861398.8100000002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861398.8100000002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263244.64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263244.64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485387.08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485387.08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69993.86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69993.86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533992.72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533992.72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605186.83</v>
      </c>
      <c r="H122" s="40">
        <v>0</v>
      </c>
      <c r="I122" s="40">
        <v>0</v>
      </c>
      <c r="J122" s="40">
        <v>0</v>
      </c>
      <c r="K122" s="41">
        <f t="shared" si="25"/>
        <v>605186.83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48887.97</v>
      </c>
      <c r="H123" s="40">
        <v>0</v>
      </c>
      <c r="I123" s="40">
        <v>0</v>
      </c>
      <c r="J123" s="40">
        <v>0</v>
      </c>
      <c r="K123" s="41">
        <f t="shared" si="25"/>
        <v>48887.97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306604.7</v>
      </c>
      <c r="H124" s="40">
        <v>0</v>
      </c>
      <c r="I124" s="40">
        <v>0</v>
      </c>
      <c r="J124" s="40">
        <v>0</v>
      </c>
      <c r="K124" s="41">
        <f t="shared" si="25"/>
        <v>306604.7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258894.68</v>
      </c>
      <c r="H125" s="40">
        <v>0</v>
      </c>
      <c r="I125" s="40">
        <v>0</v>
      </c>
      <c r="J125" s="40">
        <v>0</v>
      </c>
      <c r="K125" s="41">
        <f t="shared" si="25"/>
        <v>258894.68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790009.88</v>
      </c>
      <c r="H126" s="40">
        <v>0</v>
      </c>
      <c r="I126" s="40">
        <v>0</v>
      </c>
      <c r="J126" s="40">
        <v>0</v>
      </c>
      <c r="K126" s="41">
        <f t="shared" si="25"/>
        <v>790009.88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337008.67</v>
      </c>
      <c r="I127" s="40">
        <v>0</v>
      </c>
      <c r="J127" s="40">
        <v>0</v>
      </c>
      <c r="K127" s="41">
        <f t="shared" si="25"/>
        <v>337008.67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606554.84</v>
      </c>
      <c r="I128" s="40">
        <v>0</v>
      </c>
      <c r="J128" s="40">
        <v>0</v>
      </c>
      <c r="K128" s="41">
        <f t="shared" si="25"/>
        <v>606554.84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321670.69</v>
      </c>
      <c r="J129" s="40">
        <v>0</v>
      </c>
      <c r="K129" s="41">
        <f t="shared" si="25"/>
        <v>321670.69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671255.18</v>
      </c>
      <c r="K130" s="44">
        <f t="shared" si="25"/>
        <v>671255.18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2017-01-11T16:37:21Z</dcterms:modified>
  <cp:category/>
  <cp:version/>
  <cp:contentType/>
  <cp:contentStatus/>
</cp:coreProperties>
</file>