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<sst xmlns="http://schemas.openxmlformats.org/spreadsheetml/2006/main" count="134" uniqueCount="134">
  <si>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</si>
  <si>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</si>
  <si>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</si>
  <si>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</si>
  <si>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</si>
  <si>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</si>
  <si>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</si>
  <si>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</si>
  <si>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</si>
  <si>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</si>
  <si>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</si>
  <si>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</si>
  <si>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</si>
  <si>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</si>
  <si>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</si>
  <si>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</si>
  <si>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</si>
  <si>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</si>
  <si>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</si>
  <si>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</si>
  <si>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</si>
  <si>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</si>
  <si>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</si>
  <si>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</si>
  <si>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</si>
  <si>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</si>
  <si>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</si>
  <si>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</si>
  <si>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</si>
  <si>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</si>
  <si>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</si>
  <si>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</si>
  <si>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</si>
  <si>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</si>
  <si>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</si>
  <si>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</si>
  <si>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</si>
  <si>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</si>
  <si>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</si>
  <si>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</si>
  <si>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</si>
  <si>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</si>
  <si>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</si>
  <si>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</si>
  <si>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</si>
  <si>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</si>
  <si>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</si>
  <si>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</si>
  <si>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</si>
  <si>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</si>
  <si>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</si>
  <si>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</si>
  <si>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</si>
  <si>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</si>
  <si>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</si>
  <si>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</si>
  <si>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</si>
  <si>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</si>
  <si>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</si>
  <si>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</si>
  <si>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</si>
  <si>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</si>
  <si>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</si>
  <si>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</si>
  <si>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</si>
  <si>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</si>
  <si>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</si>
  <si>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</si>
  <si>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</si>
  <si>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</si>
  <si>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</si>
  <si>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</si>
  <si>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</si>
  <si>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</si>
  <si>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</si>
  <si>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</si>
  <si>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</si>
  <si>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</si>
  <si>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</si>
  <si>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</si>
  <si>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</si>
  <si>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</si>
  <si>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</si>
  <si>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</si>
  <si>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</si>
  <si>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</si>
  <si>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</si>
  <si>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</si>
  <si>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</si>
  <si>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</si>
  <si>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</si>
  <si>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</si>
  <si>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</si>
  <si>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</si>
  <si>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</si>
  <si>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</si>
  <si>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</si>
  <si>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</si>
  <si>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</si>
  <si>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</si>
  <si>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</si>
  <si>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</si>
  <si>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</si>
  <si>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</si>
  <si>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</si>
  <si>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</si>
  <si>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</si>
  <si>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</si>
  <si>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</si>
  <si>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</si>
  <si>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</si>
  <si>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</si>
  <si>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</si>
  <si>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</si>
  <si>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</si>
  <si>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</si>
  <si>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</si>
  <si>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</si>
  <si>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</si>
  <si>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</si>
  <si>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</si>
  <si>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</si>
  <si>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</si>
  <si>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</si>
  <si>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</si>
  <si>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</si>
  <si>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</si>
  <si>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</si>
  <si>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</si>
  <si>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</si>
  <si>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</si>
  <si>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</si>
  <si>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</si>
  <si>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25/12/16 - VENCIMENTO 09/01/17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</si>
</sst>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102756</v>
      </c>
      <c r="C7" s="9">
        <f t="shared" si="0"/>
        <v>141543</v>
      </c>
      <c r="D7" s="9">
        <f t="shared" si="0"/>
        <v>165906</v>
      </c>
      <c r="E7" s="9">
        <f t="shared" si="0"/>
        <v>83842</v>
      </c>
      <c r="F7" s="9">
        <f t="shared" si="0"/>
        <v>165696</v>
      </c>
      <c r="G7" s="9">
        <f t="shared" si="0"/>
        <v>249277</v>
      </c>
      <c r="H7" s="9">
        <f t="shared" si="0"/>
        <v>77823</v>
      </c>
      <c r="I7" s="9">
        <f t="shared" si="0"/>
        <v>16713</v>
      </c>
      <c r="J7" s="9">
        <f t="shared" si="0"/>
        <v>83729</v>
      </c>
      <c r="K7" s="9">
        <f t="shared" si="0"/>
        <v>1087285</v>
      </c>
      <c r="L7" s="52"/>
    </row>
    <row r="8" spans="1:11" ht="17.25" customHeight="1">
      <c r="A8" s="10" t="s">
        <v>99</v>
      </c>
      <c r="B8" s="11">
        <f>B9+B12+B16</f>
        <v>55855</v>
      </c>
      <c r="C8" s="11">
        <f aca="true" t="shared" si="1" ref="C8:J8">C9+C12+C16</f>
        <v>80532</v>
      </c>
      <c r="D8" s="11">
        <f t="shared" si="1"/>
        <v>89584</v>
      </c>
      <c r="E8" s="11">
        <f t="shared" si="1"/>
        <v>47539</v>
      </c>
      <c r="F8" s="11">
        <f t="shared" si="1"/>
        <v>86954</v>
      </c>
      <c r="G8" s="11">
        <f t="shared" si="1"/>
        <v>132646</v>
      </c>
      <c r="H8" s="11">
        <f t="shared" si="1"/>
        <v>45849</v>
      </c>
      <c r="I8" s="11">
        <f t="shared" si="1"/>
        <v>8203</v>
      </c>
      <c r="J8" s="11">
        <f t="shared" si="1"/>
        <v>46551</v>
      </c>
      <c r="K8" s="11">
        <f>SUM(B8:J8)</f>
        <v>593713</v>
      </c>
    </row>
    <row r="9" spans="1:11" ht="17.25" customHeight="1">
      <c r="A9" s="15" t="s">
        <v>17</v>
      </c>
      <c r="B9" s="13">
        <f>+B10+B11</f>
        <v>14530</v>
      </c>
      <c r="C9" s="13">
        <f aca="true" t="shared" si="2" ref="C9:J9">+C10+C11</f>
        <v>22362</v>
      </c>
      <c r="D9" s="13">
        <f t="shared" si="2"/>
        <v>24025</v>
      </c>
      <c r="E9" s="13">
        <f t="shared" si="2"/>
        <v>11773</v>
      </c>
      <c r="F9" s="13">
        <f t="shared" si="2"/>
        <v>18943</v>
      </c>
      <c r="G9" s="13">
        <f t="shared" si="2"/>
        <v>23125</v>
      </c>
      <c r="H9" s="13">
        <f t="shared" si="2"/>
        <v>11276</v>
      </c>
      <c r="I9" s="13">
        <f t="shared" si="2"/>
        <v>2485</v>
      </c>
      <c r="J9" s="13">
        <f t="shared" si="2"/>
        <v>12781</v>
      </c>
      <c r="K9" s="11">
        <f>SUM(B9:J9)</f>
        <v>141300</v>
      </c>
    </row>
    <row r="10" spans="1:11" ht="17.25" customHeight="1">
      <c r="A10" s="29" t="s">
        <v>18</v>
      </c>
      <c r="B10" s="13">
        <v>14530</v>
      </c>
      <c r="C10" s="13">
        <v>22362</v>
      </c>
      <c r="D10" s="13">
        <v>24025</v>
      </c>
      <c r="E10" s="13">
        <v>11773</v>
      </c>
      <c r="F10" s="13">
        <v>18943</v>
      </c>
      <c r="G10" s="13">
        <v>23125</v>
      </c>
      <c r="H10" s="13">
        <v>11276</v>
      </c>
      <c r="I10" s="13">
        <v>2485</v>
      </c>
      <c r="J10" s="13">
        <v>12781</v>
      </c>
      <c r="K10" s="11">
        <f>SUM(B10:J10)</f>
        <v>141300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33559</v>
      </c>
      <c r="C12" s="17">
        <f t="shared" si="3"/>
        <v>48300</v>
      </c>
      <c r="D12" s="17">
        <f t="shared" si="3"/>
        <v>53980</v>
      </c>
      <c r="E12" s="17">
        <f t="shared" si="3"/>
        <v>30013</v>
      </c>
      <c r="F12" s="17">
        <f t="shared" si="3"/>
        <v>54375</v>
      </c>
      <c r="G12" s="17">
        <f t="shared" si="3"/>
        <v>86644</v>
      </c>
      <c r="H12" s="17">
        <f t="shared" si="3"/>
        <v>29134</v>
      </c>
      <c r="I12" s="17">
        <f t="shared" si="3"/>
        <v>4559</v>
      </c>
      <c r="J12" s="17">
        <f t="shared" si="3"/>
        <v>27915</v>
      </c>
      <c r="K12" s="11">
        <f aca="true" t="shared" si="4" ref="K12:K27">SUM(B12:J12)</f>
        <v>368479</v>
      </c>
    </row>
    <row r="13" spans="1:13" ht="17.25" customHeight="1">
      <c r="A13" s="14" t="s">
        <v>20</v>
      </c>
      <c r="B13" s="13">
        <v>18276</v>
      </c>
      <c r="C13" s="13">
        <v>27586</v>
      </c>
      <c r="D13" s="13">
        <v>31061</v>
      </c>
      <c r="E13" s="13">
        <v>17684</v>
      </c>
      <c r="F13" s="13">
        <v>29255</v>
      </c>
      <c r="G13" s="13">
        <v>43931</v>
      </c>
      <c r="H13" s="13">
        <v>14565</v>
      </c>
      <c r="I13" s="13">
        <v>2744</v>
      </c>
      <c r="J13" s="13">
        <v>16235</v>
      </c>
      <c r="K13" s="11">
        <f t="shared" si="4"/>
        <v>201337</v>
      </c>
      <c r="L13" s="52"/>
      <c r="M13" s="53"/>
    </row>
    <row r="14" spans="1:12" ht="17.25" customHeight="1">
      <c r="A14" s="14" t="s">
        <v>21</v>
      </c>
      <c r="B14" s="13">
        <v>14831</v>
      </c>
      <c r="C14" s="13">
        <v>20003</v>
      </c>
      <c r="D14" s="13">
        <v>22279</v>
      </c>
      <c r="E14" s="13">
        <v>11889</v>
      </c>
      <c r="F14" s="13">
        <v>24505</v>
      </c>
      <c r="G14" s="13">
        <v>41884</v>
      </c>
      <c r="H14" s="13">
        <v>14068</v>
      </c>
      <c r="I14" s="13">
        <v>1745</v>
      </c>
      <c r="J14" s="13">
        <v>11415</v>
      </c>
      <c r="K14" s="11">
        <f t="shared" si="4"/>
        <v>162619</v>
      </c>
      <c r="L14" s="52"/>
    </row>
    <row r="15" spans="1:11" ht="17.25" customHeight="1">
      <c r="A15" s="14" t="s">
        <v>22</v>
      </c>
      <c r="B15" s="13">
        <v>452</v>
      </c>
      <c r="C15" s="13">
        <v>711</v>
      </c>
      <c r="D15" s="13">
        <v>640</v>
      </c>
      <c r="E15" s="13">
        <v>440</v>
      </c>
      <c r="F15" s="13">
        <v>615</v>
      </c>
      <c r="G15" s="13">
        <v>829</v>
      </c>
      <c r="H15" s="13">
        <v>501</v>
      </c>
      <c r="I15" s="13">
        <v>70</v>
      </c>
      <c r="J15" s="13">
        <v>265</v>
      </c>
      <c r="K15" s="11">
        <f t="shared" si="4"/>
        <v>4523</v>
      </c>
    </row>
    <row r="16" spans="1:11" ht="17.25" customHeight="1">
      <c r="A16" s="15" t="s">
        <v>95</v>
      </c>
      <c r="B16" s="13">
        <f>B17+B18+B19</f>
        <v>7766</v>
      </c>
      <c r="C16" s="13">
        <f aca="true" t="shared" si="5" ref="C16:J16">C17+C18+C19</f>
        <v>9870</v>
      </c>
      <c r="D16" s="13">
        <f t="shared" si="5"/>
        <v>11579</v>
      </c>
      <c r="E16" s="13">
        <f t="shared" si="5"/>
        <v>5753</v>
      </c>
      <c r="F16" s="13">
        <f t="shared" si="5"/>
        <v>13636</v>
      </c>
      <c r="G16" s="13">
        <f t="shared" si="5"/>
        <v>22877</v>
      </c>
      <c r="H16" s="13">
        <f t="shared" si="5"/>
        <v>5439</v>
      </c>
      <c r="I16" s="13">
        <f t="shared" si="5"/>
        <v>1159</v>
      </c>
      <c r="J16" s="13">
        <f t="shared" si="5"/>
        <v>5855</v>
      </c>
      <c r="K16" s="11">
        <f t="shared" si="4"/>
        <v>83934</v>
      </c>
    </row>
    <row r="17" spans="1:11" ht="17.25" customHeight="1">
      <c r="A17" s="14" t="s">
        <v>96</v>
      </c>
      <c r="B17" s="13">
        <v>4293</v>
      </c>
      <c r="C17" s="13">
        <v>5699</v>
      </c>
      <c r="D17" s="13">
        <v>6299</v>
      </c>
      <c r="E17" s="13">
        <v>3147</v>
      </c>
      <c r="F17" s="13">
        <v>7406</v>
      </c>
      <c r="G17" s="13">
        <v>11272</v>
      </c>
      <c r="H17" s="13">
        <v>2900</v>
      </c>
      <c r="I17" s="13">
        <v>716</v>
      </c>
      <c r="J17" s="13">
        <v>3187</v>
      </c>
      <c r="K17" s="11">
        <f t="shared" si="4"/>
        <v>44919</v>
      </c>
    </row>
    <row r="18" spans="1:11" ht="17.25" customHeight="1">
      <c r="A18" s="14" t="s">
        <v>97</v>
      </c>
      <c r="B18" s="13">
        <v>3407</v>
      </c>
      <c r="C18" s="13">
        <v>4055</v>
      </c>
      <c r="D18" s="13">
        <v>5178</v>
      </c>
      <c r="E18" s="13">
        <v>2544</v>
      </c>
      <c r="F18" s="13">
        <v>6131</v>
      </c>
      <c r="G18" s="13">
        <v>11511</v>
      </c>
      <c r="H18" s="13">
        <v>2468</v>
      </c>
      <c r="I18" s="13">
        <v>430</v>
      </c>
      <c r="J18" s="13">
        <v>2628</v>
      </c>
      <c r="K18" s="11">
        <f t="shared" si="4"/>
        <v>38352</v>
      </c>
    </row>
    <row r="19" spans="1:11" ht="17.25" customHeight="1">
      <c r="A19" s="14" t="s">
        <v>98</v>
      </c>
      <c r="B19" s="13">
        <v>66</v>
      </c>
      <c r="C19" s="13">
        <v>116</v>
      </c>
      <c r="D19" s="13">
        <v>102</v>
      </c>
      <c r="E19" s="13">
        <v>62</v>
      </c>
      <c r="F19" s="13">
        <v>99</v>
      </c>
      <c r="G19" s="13">
        <v>94</v>
      </c>
      <c r="H19" s="13">
        <v>71</v>
      </c>
      <c r="I19" s="13">
        <v>13</v>
      </c>
      <c r="J19" s="13">
        <v>40</v>
      </c>
      <c r="K19" s="11">
        <f t="shared" si="4"/>
        <v>663</v>
      </c>
    </row>
    <row r="20" spans="1:11" ht="17.25" customHeight="1">
      <c r="A20" s="16" t="s">
        <v>23</v>
      </c>
      <c r="B20" s="11">
        <f>+B21+B22+B23</f>
        <v>27302</v>
      </c>
      <c r="C20" s="11">
        <f aca="true" t="shared" si="6" ref="C20:J20">+C21+C22+C23</f>
        <v>32386</v>
      </c>
      <c r="D20" s="11">
        <f t="shared" si="6"/>
        <v>40448</v>
      </c>
      <c r="E20" s="11">
        <f t="shared" si="6"/>
        <v>19608</v>
      </c>
      <c r="F20" s="11">
        <f t="shared" si="6"/>
        <v>50107</v>
      </c>
      <c r="G20" s="11">
        <f t="shared" si="6"/>
        <v>79611</v>
      </c>
      <c r="H20" s="11">
        <f t="shared" si="6"/>
        <v>19460</v>
      </c>
      <c r="I20" s="11">
        <f t="shared" si="6"/>
        <v>4119</v>
      </c>
      <c r="J20" s="11">
        <f t="shared" si="6"/>
        <v>18574</v>
      </c>
      <c r="K20" s="11">
        <f t="shared" si="4"/>
        <v>291615</v>
      </c>
    </row>
    <row r="21" spans="1:12" ht="17.25" customHeight="1">
      <c r="A21" s="12" t="s">
        <v>24</v>
      </c>
      <c r="B21" s="13">
        <v>16866</v>
      </c>
      <c r="C21" s="13">
        <v>21729</v>
      </c>
      <c r="D21" s="13">
        <v>27076</v>
      </c>
      <c r="E21" s="13">
        <v>13228</v>
      </c>
      <c r="F21" s="13">
        <v>31053</v>
      </c>
      <c r="G21" s="13">
        <v>45337</v>
      </c>
      <c r="H21" s="13">
        <v>11821</v>
      </c>
      <c r="I21" s="13">
        <v>2878</v>
      </c>
      <c r="J21" s="13">
        <v>12301</v>
      </c>
      <c r="K21" s="11">
        <f t="shared" si="4"/>
        <v>182289</v>
      </c>
      <c r="L21" s="52"/>
    </row>
    <row r="22" spans="1:12" ht="17.25" customHeight="1">
      <c r="A22" s="12" t="s">
        <v>25</v>
      </c>
      <c r="B22" s="13">
        <v>10226</v>
      </c>
      <c r="C22" s="13">
        <v>10371</v>
      </c>
      <c r="D22" s="13">
        <v>13094</v>
      </c>
      <c r="E22" s="13">
        <v>6227</v>
      </c>
      <c r="F22" s="13">
        <v>18704</v>
      </c>
      <c r="G22" s="13">
        <v>33758</v>
      </c>
      <c r="H22" s="13">
        <v>7465</v>
      </c>
      <c r="I22" s="13">
        <v>1203</v>
      </c>
      <c r="J22" s="13">
        <v>6133</v>
      </c>
      <c r="K22" s="11">
        <f t="shared" si="4"/>
        <v>107181</v>
      </c>
      <c r="L22" s="52"/>
    </row>
    <row r="23" spans="1:11" ht="17.25" customHeight="1">
      <c r="A23" s="12" t="s">
        <v>26</v>
      </c>
      <c r="B23" s="13">
        <v>210</v>
      </c>
      <c r="C23" s="13">
        <v>286</v>
      </c>
      <c r="D23" s="13">
        <v>278</v>
      </c>
      <c r="E23" s="13">
        <v>153</v>
      </c>
      <c r="F23" s="13">
        <v>350</v>
      </c>
      <c r="G23" s="13">
        <v>516</v>
      </c>
      <c r="H23" s="13">
        <v>174</v>
      </c>
      <c r="I23" s="13">
        <v>38</v>
      </c>
      <c r="J23" s="13">
        <v>140</v>
      </c>
      <c r="K23" s="11">
        <f t="shared" si="4"/>
        <v>2145</v>
      </c>
    </row>
    <row r="24" spans="1:11" ht="17.25" customHeight="1">
      <c r="A24" s="16" t="s">
        <v>27</v>
      </c>
      <c r="B24" s="13">
        <f>+B25+B26</f>
        <v>19599</v>
      </c>
      <c r="C24" s="13">
        <f aca="true" t="shared" si="7" ref="C24:J24">+C25+C26</f>
        <v>28625</v>
      </c>
      <c r="D24" s="13">
        <f t="shared" si="7"/>
        <v>35874</v>
      </c>
      <c r="E24" s="13">
        <f t="shared" si="7"/>
        <v>16695</v>
      </c>
      <c r="F24" s="13">
        <f t="shared" si="7"/>
        <v>28635</v>
      </c>
      <c r="G24" s="13">
        <f t="shared" si="7"/>
        <v>37020</v>
      </c>
      <c r="H24" s="13">
        <f t="shared" si="7"/>
        <v>12101</v>
      </c>
      <c r="I24" s="13">
        <f t="shared" si="7"/>
        <v>4391</v>
      </c>
      <c r="J24" s="13">
        <f t="shared" si="7"/>
        <v>18604</v>
      </c>
      <c r="K24" s="11">
        <f t="shared" si="4"/>
        <v>201544</v>
      </c>
    </row>
    <row r="25" spans="1:12" ht="17.25" customHeight="1">
      <c r="A25" s="12" t="s">
        <v>131</v>
      </c>
      <c r="B25" s="13">
        <v>15010</v>
      </c>
      <c r="C25" s="13">
        <v>22380</v>
      </c>
      <c r="D25" s="13">
        <v>28955</v>
      </c>
      <c r="E25" s="13">
        <v>13197</v>
      </c>
      <c r="F25" s="13">
        <v>22065</v>
      </c>
      <c r="G25" s="13">
        <v>28183</v>
      </c>
      <c r="H25" s="13">
        <v>9428</v>
      </c>
      <c r="I25" s="13">
        <v>3829</v>
      </c>
      <c r="J25" s="13">
        <v>14688</v>
      </c>
      <c r="K25" s="11">
        <f t="shared" si="4"/>
        <v>157735</v>
      </c>
      <c r="L25" s="52"/>
    </row>
    <row r="26" spans="1:12" ht="17.25" customHeight="1">
      <c r="A26" s="12" t="s">
        <v>132</v>
      </c>
      <c r="B26" s="13">
        <v>4589</v>
      </c>
      <c r="C26" s="13">
        <v>6245</v>
      </c>
      <c r="D26" s="13">
        <v>6919</v>
      </c>
      <c r="E26" s="13">
        <v>3498</v>
      </c>
      <c r="F26" s="13">
        <v>6570</v>
      </c>
      <c r="G26" s="13">
        <v>8837</v>
      </c>
      <c r="H26" s="13">
        <v>2673</v>
      </c>
      <c r="I26" s="13">
        <v>562</v>
      </c>
      <c r="J26" s="13">
        <v>3916</v>
      </c>
      <c r="K26" s="11">
        <f t="shared" si="4"/>
        <v>43809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413</v>
      </c>
      <c r="I27" s="11">
        <v>0</v>
      </c>
      <c r="J27" s="11">
        <v>0</v>
      </c>
      <c r="K27" s="11">
        <f t="shared" si="4"/>
        <v>413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30195.65</v>
      </c>
      <c r="I35" s="19">
        <v>0</v>
      </c>
      <c r="J35" s="19">
        <v>0</v>
      </c>
      <c r="K35" s="23">
        <f>SUM(B35:J35)</f>
        <v>30195.65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307791.89</v>
      </c>
      <c r="C47" s="22">
        <f aca="true" t="shared" si="12" ref="C47:H47">+C48+C57</f>
        <v>468545.76</v>
      </c>
      <c r="D47" s="22">
        <f t="shared" si="12"/>
        <v>611615.68</v>
      </c>
      <c r="E47" s="22">
        <f t="shared" si="12"/>
        <v>274985.83999999997</v>
      </c>
      <c r="F47" s="22">
        <f t="shared" si="12"/>
        <v>516193.89</v>
      </c>
      <c r="G47" s="22">
        <f t="shared" si="12"/>
        <v>655651.3299999998</v>
      </c>
      <c r="H47" s="22">
        <f t="shared" si="12"/>
        <v>275426.39</v>
      </c>
      <c r="I47" s="22">
        <f>+I48+I57</f>
        <v>85488.1</v>
      </c>
      <c r="J47" s="22">
        <f>+J48+J57</f>
        <v>267212.35000000003</v>
      </c>
      <c r="K47" s="22">
        <f>SUM(B47:J47)</f>
        <v>3462911.23</v>
      </c>
    </row>
    <row r="48" spans="1:11" ht="17.25" customHeight="1">
      <c r="A48" s="16" t="s">
        <v>113</v>
      </c>
      <c r="B48" s="23">
        <f>SUM(B49:B56)</f>
        <v>289095.72000000003</v>
      </c>
      <c r="C48" s="23">
        <f aca="true" t="shared" si="13" ref="C48:J48">SUM(C49:C56)</f>
        <v>445065.75</v>
      </c>
      <c r="D48" s="23">
        <f t="shared" si="13"/>
        <v>586160.87</v>
      </c>
      <c r="E48" s="23">
        <f t="shared" si="13"/>
        <v>252600.31</v>
      </c>
      <c r="F48" s="23">
        <f t="shared" si="13"/>
        <v>492576.89</v>
      </c>
      <c r="G48" s="23">
        <f t="shared" si="13"/>
        <v>626035.8799999999</v>
      </c>
      <c r="H48" s="23">
        <f t="shared" si="13"/>
        <v>255356.03</v>
      </c>
      <c r="I48" s="23">
        <f t="shared" si="13"/>
        <v>85488.1</v>
      </c>
      <c r="J48" s="23">
        <f t="shared" si="13"/>
        <v>253211.46000000002</v>
      </c>
      <c r="K48" s="23">
        <f aca="true" t="shared" si="14" ref="K48:K57">SUM(B48:J48)</f>
        <v>3285591.01</v>
      </c>
    </row>
    <row r="49" spans="1:11" ht="17.25" customHeight="1">
      <c r="A49" s="34" t="s">
        <v>44</v>
      </c>
      <c r="B49" s="23">
        <f aca="true" t="shared" si="15" ref="B49:H49">ROUND(B30*B7,2)</f>
        <v>285497.27</v>
      </c>
      <c r="C49" s="23">
        <f t="shared" si="15"/>
        <v>439009.77</v>
      </c>
      <c r="D49" s="23">
        <f t="shared" si="15"/>
        <v>580604.64</v>
      </c>
      <c r="E49" s="23">
        <f t="shared" si="15"/>
        <v>249538.94</v>
      </c>
      <c r="F49" s="23">
        <f t="shared" si="15"/>
        <v>488074.14</v>
      </c>
      <c r="G49" s="23">
        <f t="shared" si="15"/>
        <v>619577.98</v>
      </c>
      <c r="H49" s="23">
        <f t="shared" si="15"/>
        <v>221803.33</v>
      </c>
      <c r="I49" s="23">
        <f>ROUND(I30*I7,2)</f>
        <v>84422.38</v>
      </c>
      <c r="J49" s="23">
        <f>ROUND(J30*J7,2)</f>
        <v>250994.42</v>
      </c>
      <c r="K49" s="23">
        <f t="shared" si="14"/>
        <v>3219522.87</v>
      </c>
    </row>
    <row r="50" spans="1:11" ht="17.25" customHeight="1">
      <c r="A50" s="34" t="s">
        <v>45</v>
      </c>
      <c r="B50" s="19">
        <v>0</v>
      </c>
      <c r="C50" s="23">
        <f>ROUND(C31*C7,2)</f>
        <v>975.82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975.82</v>
      </c>
    </row>
    <row r="51" spans="1:11" ht="17.25" customHeight="1">
      <c r="A51" s="66" t="s">
        <v>106</v>
      </c>
      <c r="B51" s="67">
        <f aca="true" t="shared" si="16" ref="B51:H51">ROUND(B32*B7,2)</f>
        <v>-493.23</v>
      </c>
      <c r="C51" s="67">
        <f t="shared" si="16"/>
        <v>-693.56</v>
      </c>
      <c r="D51" s="67">
        <f t="shared" si="16"/>
        <v>-829.53</v>
      </c>
      <c r="E51" s="67">
        <f t="shared" si="16"/>
        <v>-384.03</v>
      </c>
      <c r="F51" s="67">
        <f t="shared" si="16"/>
        <v>-778.77</v>
      </c>
      <c r="G51" s="67">
        <f t="shared" si="16"/>
        <v>-972.18</v>
      </c>
      <c r="H51" s="67">
        <f t="shared" si="16"/>
        <v>-357.99</v>
      </c>
      <c r="I51" s="19">
        <v>0</v>
      </c>
      <c r="J51" s="19">
        <v>0</v>
      </c>
      <c r="K51" s="67">
        <f>SUM(B51:J51)</f>
        <v>-4509.29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30195.65</v>
      </c>
      <c r="I53" s="31">
        <f>+I35</f>
        <v>0</v>
      </c>
      <c r="J53" s="31">
        <f>+J35</f>
        <v>0</v>
      </c>
      <c r="K53" s="23">
        <f t="shared" si="14"/>
        <v>30195.65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18696.17</v>
      </c>
      <c r="C57" s="36">
        <v>23480.01</v>
      </c>
      <c r="D57" s="36">
        <v>25454.81</v>
      </c>
      <c r="E57" s="36">
        <v>22385.53</v>
      </c>
      <c r="F57" s="36">
        <v>23617</v>
      </c>
      <c r="G57" s="36">
        <v>29615.45</v>
      </c>
      <c r="H57" s="36">
        <v>20070.36</v>
      </c>
      <c r="I57" s="19">
        <v>0</v>
      </c>
      <c r="J57" s="36">
        <v>14000.89</v>
      </c>
      <c r="K57" s="36">
        <f t="shared" si="14"/>
        <v>177320.22000000003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-55214</v>
      </c>
      <c r="C61" s="35">
        <f t="shared" si="17"/>
        <v>-85052.02</v>
      </c>
      <c r="D61" s="35">
        <f t="shared" si="17"/>
        <v>-93368.78</v>
      </c>
      <c r="E61" s="35">
        <f t="shared" si="17"/>
        <v>-44737.4</v>
      </c>
      <c r="F61" s="35">
        <f t="shared" si="17"/>
        <v>-72364.04999999999</v>
      </c>
      <c r="G61" s="35">
        <f t="shared" si="17"/>
        <v>-88381.03</v>
      </c>
      <c r="H61" s="35">
        <f t="shared" si="17"/>
        <v>-42848.8</v>
      </c>
      <c r="I61" s="35">
        <f t="shared" si="17"/>
        <v>-11718.48</v>
      </c>
      <c r="J61" s="35">
        <f t="shared" si="17"/>
        <v>-48567.8</v>
      </c>
      <c r="K61" s="35">
        <f>SUM(B61:J61)</f>
        <v>-542252.36</v>
      </c>
    </row>
    <row r="62" spans="1:11" ht="18.75" customHeight="1">
      <c r="A62" s="16" t="s">
        <v>75</v>
      </c>
      <c r="B62" s="35">
        <f aca="true" t="shared" si="18" ref="B62:J62">B63+B64+B65+B66+B67+B68</f>
        <v>-55214</v>
      </c>
      <c r="C62" s="35">
        <f t="shared" si="18"/>
        <v>-84975.6</v>
      </c>
      <c r="D62" s="35">
        <f t="shared" si="18"/>
        <v>-91295</v>
      </c>
      <c r="E62" s="35">
        <f t="shared" si="18"/>
        <v>-44737.4</v>
      </c>
      <c r="F62" s="35">
        <f t="shared" si="18"/>
        <v>-71983.4</v>
      </c>
      <c r="G62" s="35">
        <f t="shared" si="18"/>
        <v>-87875</v>
      </c>
      <c r="H62" s="35">
        <f t="shared" si="18"/>
        <v>-42848.8</v>
      </c>
      <c r="I62" s="35">
        <f t="shared" si="18"/>
        <v>-9443</v>
      </c>
      <c r="J62" s="35">
        <f t="shared" si="18"/>
        <v>-48567.8</v>
      </c>
      <c r="K62" s="35">
        <f aca="true" t="shared" si="19" ref="K62:K91">SUM(B62:J62)</f>
        <v>-536940</v>
      </c>
    </row>
    <row r="63" spans="1:11" ht="18.75" customHeight="1">
      <c r="A63" s="12" t="s">
        <v>76</v>
      </c>
      <c r="B63" s="35">
        <f>-ROUND(B9*$D$3,2)</f>
        <v>-55214</v>
      </c>
      <c r="C63" s="35">
        <f aca="true" t="shared" si="20" ref="C63:J63">-ROUND(C9*$D$3,2)</f>
        <v>-84975.6</v>
      </c>
      <c r="D63" s="35">
        <f t="shared" si="20"/>
        <v>-91295</v>
      </c>
      <c r="E63" s="35">
        <f t="shared" si="20"/>
        <v>-44737.4</v>
      </c>
      <c r="F63" s="35">
        <f t="shared" si="20"/>
        <v>-71983.4</v>
      </c>
      <c r="G63" s="35">
        <f t="shared" si="20"/>
        <v>-87875</v>
      </c>
      <c r="H63" s="35">
        <f t="shared" si="20"/>
        <v>-42848.8</v>
      </c>
      <c r="I63" s="35">
        <f t="shared" si="20"/>
        <v>-9443</v>
      </c>
      <c r="J63" s="35">
        <f t="shared" si="20"/>
        <v>-48567.8</v>
      </c>
      <c r="K63" s="35">
        <f t="shared" si="19"/>
        <v>-536940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19">
        <v>0</v>
      </c>
      <c r="C69" s="67">
        <f aca="true" t="shared" si="21" ref="B69:J69">SUM(C70:C99)</f>
        <v>-76.42</v>
      </c>
      <c r="D69" s="67">
        <f t="shared" si="21"/>
        <v>-2073.7799999999997</v>
      </c>
      <c r="E69" s="19">
        <v>0</v>
      </c>
      <c r="F69" s="67">
        <f t="shared" si="21"/>
        <v>-380.65</v>
      </c>
      <c r="G69" s="67">
        <f t="shared" si="21"/>
        <v>-506.03</v>
      </c>
      <c r="H69" s="19">
        <v>0</v>
      </c>
      <c r="I69" s="67">
        <f t="shared" si="21"/>
        <v>-2275.48</v>
      </c>
      <c r="J69" s="19">
        <v>0</v>
      </c>
      <c r="K69" s="67">
        <f t="shared" si="19"/>
        <v>-5312.360000000001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35">
        <v>-1000</v>
      </c>
      <c r="E84" s="19">
        <v>0</v>
      </c>
      <c r="F84" s="19">
        <v>0</v>
      </c>
      <c r="G84" s="35">
        <v>-500</v>
      </c>
      <c r="H84" s="19">
        <v>0</v>
      </c>
      <c r="I84" s="19">
        <v>0</v>
      </c>
      <c r="J84" s="19">
        <v>0</v>
      </c>
      <c r="K84" s="35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252577.89</v>
      </c>
      <c r="C104" s="24">
        <f t="shared" si="22"/>
        <v>383493.74000000005</v>
      </c>
      <c r="D104" s="24">
        <f t="shared" si="22"/>
        <v>518246.89999999997</v>
      </c>
      <c r="E104" s="24">
        <f t="shared" si="22"/>
        <v>230248.44</v>
      </c>
      <c r="F104" s="24">
        <f t="shared" si="22"/>
        <v>443829.83999999997</v>
      </c>
      <c r="G104" s="24">
        <f t="shared" si="22"/>
        <v>567270.2999999998</v>
      </c>
      <c r="H104" s="24">
        <f t="shared" si="22"/>
        <v>232577.58999999997</v>
      </c>
      <c r="I104" s="24">
        <f>+I105+I106</f>
        <v>73769.62000000001</v>
      </c>
      <c r="J104" s="24">
        <f>+J105+J106</f>
        <v>218644.55000000005</v>
      </c>
      <c r="K104" s="48">
        <f>SUM(B104:J104)</f>
        <v>2920658.87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233881.72000000003</v>
      </c>
      <c r="C105" s="24">
        <f t="shared" si="23"/>
        <v>360013.73000000004</v>
      </c>
      <c r="D105" s="24">
        <f t="shared" si="23"/>
        <v>492792.08999999997</v>
      </c>
      <c r="E105" s="24">
        <f t="shared" si="23"/>
        <v>207862.91</v>
      </c>
      <c r="F105" s="24">
        <f t="shared" si="23"/>
        <v>420212.83999999997</v>
      </c>
      <c r="G105" s="24">
        <f t="shared" si="23"/>
        <v>537654.8499999999</v>
      </c>
      <c r="H105" s="24">
        <f t="shared" si="23"/>
        <v>212507.22999999998</v>
      </c>
      <c r="I105" s="24">
        <f t="shared" si="23"/>
        <v>73769.62000000001</v>
      </c>
      <c r="J105" s="24">
        <f t="shared" si="23"/>
        <v>204643.66000000003</v>
      </c>
      <c r="K105" s="48">
        <f>SUM(B105:J105)</f>
        <v>2743338.65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18696.17</v>
      </c>
      <c r="C106" s="24">
        <f t="shared" si="24"/>
        <v>23480.01</v>
      </c>
      <c r="D106" s="24">
        <f t="shared" si="24"/>
        <v>25454.81</v>
      </c>
      <c r="E106" s="24">
        <f t="shared" si="24"/>
        <v>22385.53</v>
      </c>
      <c r="F106" s="24">
        <f t="shared" si="24"/>
        <v>23617</v>
      </c>
      <c r="G106" s="24">
        <f t="shared" si="24"/>
        <v>29615.45</v>
      </c>
      <c r="H106" s="24">
        <f t="shared" si="24"/>
        <v>20070.36</v>
      </c>
      <c r="I106" s="19">
        <f t="shared" si="24"/>
        <v>0</v>
      </c>
      <c r="J106" s="24">
        <f t="shared" si="24"/>
        <v>14000.89</v>
      </c>
      <c r="K106" s="48">
        <f>SUM(B106:J106)</f>
        <v>177320.22000000003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2920658.8600000003</v>
      </c>
      <c r="L112" s="54"/>
    </row>
    <row r="113" spans="1:11" ht="18.75" customHeight="1">
      <c r="A113" s="26" t="s">
        <v>71</v>
      </c>
      <c r="B113" s="27">
        <v>31856.56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31856.56</v>
      </c>
    </row>
    <row r="114" spans="1:11" ht="18.75" customHeight="1">
      <c r="A114" s="26" t="s">
        <v>72</v>
      </c>
      <c r="B114" s="27">
        <v>220721.33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220721.33</v>
      </c>
    </row>
    <row r="115" spans="1:11" ht="18.75" customHeight="1">
      <c r="A115" s="26" t="s">
        <v>73</v>
      </c>
      <c r="B115" s="40">
        <v>0</v>
      </c>
      <c r="C115" s="27">
        <f>+C104</f>
        <v>383493.74000000005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383493.74000000005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518246.89999999997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518246.89999999997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230248.44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230248.44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83832.11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83832.11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154053.27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154053.27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30127.4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30127.4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175817.05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175817.05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215587.84</v>
      </c>
      <c r="H122" s="40">
        <v>0</v>
      </c>
      <c r="I122" s="40">
        <v>0</v>
      </c>
      <c r="J122" s="40">
        <v>0</v>
      </c>
      <c r="K122" s="41">
        <f t="shared" si="25"/>
        <v>215587.84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20041.7</v>
      </c>
      <c r="H123" s="40">
        <v>0</v>
      </c>
      <c r="I123" s="40">
        <v>0</v>
      </c>
      <c r="J123" s="40">
        <v>0</v>
      </c>
      <c r="K123" s="41">
        <f t="shared" si="25"/>
        <v>20041.7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72080.46</v>
      </c>
      <c r="H124" s="40">
        <v>0</v>
      </c>
      <c r="I124" s="40">
        <v>0</v>
      </c>
      <c r="J124" s="40">
        <v>0</v>
      </c>
      <c r="K124" s="41">
        <f t="shared" si="25"/>
        <v>72080.46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75250.15</v>
      </c>
      <c r="H125" s="40">
        <v>0</v>
      </c>
      <c r="I125" s="40">
        <v>0</v>
      </c>
      <c r="J125" s="40">
        <v>0</v>
      </c>
      <c r="K125" s="41">
        <f t="shared" si="25"/>
        <v>75250.15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184310.15</v>
      </c>
      <c r="H126" s="40">
        <v>0</v>
      </c>
      <c r="I126" s="40">
        <v>0</v>
      </c>
      <c r="J126" s="40">
        <v>0</v>
      </c>
      <c r="K126" s="41">
        <f t="shared" si="25"/>
        <v>184310.15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83902.66</v>
      </c>
      <c r="I127" s="40">
        <v>0</v>
      </c>
      <c r="J127" s="40">
        <v>0</v>
      </c>
      <c r="K127" s="41">
        <f t="shared" si="25"/>
        <v>83902.66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148674.93</v>
      </c>
      <c r="I128" s="40">
        <v>0</v>
      </c>
      <c r="J128" s="40">
        <v>0</v>
      </c>
      <c r="K128" s="41">
        <f t="shared" si="25"/>
        <v>148674.93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73769.62</v>
      </c>
      <c r="J129" s="40">
        <v>0</v>
      </c>
      <c r="K129" s="41">
        <f t="shared" si="25"/>
        <v>73769.62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218644.55</v>
      </c>
      <c r="K130" s="44">
        <f t="shared" si="25"/>
        <v>218644.55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2017-01-06T18:30:37Z</dcterms:modified>
  <cp:category/>
  <cp:version/>
  <cp:contentType/>
  <cp:contentStatus/>
</cp:coreProperties>
</file>