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<sst xmlns="http://schemas.openxmlformats.org/spreadsheetml/2006/main" count="134" uniqueCount="134">
  <si>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</si>
  <si>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</si>
  <si>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</si>
  <si>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</si>
  <si>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</si>
  <si>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</si>
  <si>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</si>
  <si>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</si>
  <si>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</si>
  <si>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</si>
  <si>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</si>
  <si>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</si>
  <si>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</si>
  <si>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</si>
  <si>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</si>
  <si>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</si>
  <si>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</si>
  <si>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</si>
  <si>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</si>
  <si>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</si>
  <si>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</si>
  <si>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</si>
  <si>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</si>
  <si>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</si>
  <si>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</si>
  <si>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</si>
  <si>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</si>
  <si>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</si>
  <si>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</si>
  <si>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</si>
  <si>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</si>
  <si>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</si>
  <si>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</si>
  <si>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</si>
  <si>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</si>
  <si>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</si>
  <si>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</si>
  <si>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</si>
  <si>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</si>
  <si>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</si>
  <si>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</si>
  <si>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</si>
  <si>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</si>
  <si>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</si>
  <si>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</si>
  <si>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</si>
  <si>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</si>
  <si>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</si>
  <si>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</si>
  <si>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</si>
  <si>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</si>
  <si>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</si>
  <si>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</si>
  <si>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</si>
  <si>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</si>
  <si>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</si>
  <si>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</si>
  <si>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</si>
  <si>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</si>
  <si>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</si>
  <si>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</si>
  <si>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</si>
  <si>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</si>
  <si>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</si>
  <si>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</si>
  <si>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</si>
  <si>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</si>
  <si>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</si>
  <si>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</si>
  <si>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</si>
  <si>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</si>
  <si>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</si>
  <si>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</si>
  <si>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</si>
  <si>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</si>
  <si>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</si>
  <si>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</si>
  <si>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</si>
  <si>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</si>
  <si>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</si>
  <si>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</si>
  <si>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</si>
  <si>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</si>
  <si>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</si>
  <si>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</si>
  <si>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</si>
  <si>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</si>
  <si>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</si>
  <si>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</si>
  <si>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</si>
  <si>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</si>
  <si>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</si>
  <si>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</si>
  <si>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</si>
  <si>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</si>
  <si>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</si>
  <si>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</si>
  <si>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</si>
  <si>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</si>
  <si>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</si>
  <si>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</si>
  <si>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</si>
  <si>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</si>
  <si>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</si>
  <si>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</si>
  <si>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</si>
  <si>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</si>
  <si>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</si>
  <si>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</si>
  <si>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</si>
  <si>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</si>
  <si>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</si>
  <si>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</si>
  <si>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</si>
  <si>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</si>
  <si>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</si>
  <si>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</si>
  <si>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</si>
  <si>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</si>
  <si>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</si>
  <si>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</si>
  <si>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</si>
  <si>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</si>
  <si>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</si>
  <si>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</si>
  <si>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</si>
  <si>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</si>
  <si>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</si>
  <si>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</si>
  <si>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</si>
  <si>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</si>
  <si>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</si>
  <si>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</si>
  <si>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24/12/16 - VENCIMENTO 09/01/17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</si>
</sst>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241881</v>
      </c>
      <c r="C7" s="9">
        <f t="shared" si="0"/>
        <v>295946</v>
      </c>
      <c r="D7" s="9">
        <f t="shared" si="0"/>
        <v>370729</v>
      </c>
      <c r="E7" s="9">
        <f t="shared" si="0"/>
        <v>194007</v>
      </c>
      <c r="F7" s="9">
        <f t="shared" si="0"/>
        <v>306972</v>
      </c>
      <c r="G7" s="9">
        <f t="shared" si="0"/>
        <v>477727</v>
      </c>
      <c r="H7" s="9">
        <f t="shared" si="0"/>
        <v>173863</v>
      </c>
      <c r="I7" s="9">
        <f t="shared" si="0"/>
        <v>42126</v>
      </c>
      <c r="J7" s="9">
        <f t="shared" si="0"/>
        <v>158125</v>
      </c>
      <c r="K7" s="9">
        <f t="shared" si="0"/>
        <v>2261376</v>
      </c>
      <c r="L7" s="52"/>
    </row>
    <row r="8" spans="1:11" ht="17.25" customHeight="1">
      <c r="A8" s="10" t="s">
        <v>99</v>
      </c>
      <c r="B8" s="11">
        <f>B9+B12+B16</f>
        <v>131153</v>
      </c>
      <c r="C8" s="11">
        <f aca="true" t="shared" si="1" ref="C8:J8">C9+C12+C16</f>
        <v>170131</v>
      </c>
      <c r="D8" s="11">
        <f t="shared" si="1"/>
        <v>203102</v>
      </c>
      <c r="E8" s="11">
        <f t="shared" si="1"/>
        <v>108721</v>
      </c>
      <c r="F8" s="11">
        <f t="shared" si="1"/>
        <v>163558</v>
      </c>
      <c r="G8" s="11">
        <f t="shared" si="1"/>
        <v>258431</v>
      </c>
      <c r="H8" s="11">
        <f t="shared" si="1"/>
        <v>103960</v>
      </c>
      <c r="I8" s="11">
        <f t="shared" si="1"/>
        <v>21845</v>
      </c>
      <c r="J8" s="11">
        <f t="shared" si="1"/>
        <v>85768</v>
      </c>
      <c r="K8" s="11">
        <f>SUM(B8:J8)</f>
        <v>1246669</v>
      </c>
    </row>
    <row r="9" spans="1:11" ht="17.25" customHeight="1">
      <c r="A9" s="15" t="s">
        <v>17</v>
      </c>
      <c r="B9" s="13">
        <f>+B10+B11</f>
        <v>27938</v>
      </c>
      <c r="C9" s="13">
        <f aca="true" t="shared" si="2" ref="C9:J9">+C10+C11</f>
        <v>40107</v>
      </c>
      <c r="D9" s="13">
        <f t="shared" si="2"/>
        <v>44709</v>
      </c>
      <c r="E9" s="13">
        <f t="shared" si="2"/>
        <v>23655</v>
      </c>
      <c r="F9" s="13">
        <f t="shared" si="2"/>
        <v>28070</v>
      </c>
      <c r="G9" s="13">
        <f t="shared" si="2"/>
        <v>32581</v>
      </c>
      <c r="H9" s="13">
        <f t="shared" si="2"/>
        <v>23014</v>
      </c>
      <c r="I9" s="13">
        <f t="shared" si="2"/>
        <v>6122</v>
      </c>
      <c r="J9" s="13">
        <f t="shared" si="2"/>
        <v>17459</v>
      </c>
      <c r="K9" s="11">
        <f>SUM(B9:J9)</f>
        <v>243655</v>
      </c>
    </row>
    <row r="10" spans="1:11" ht="17.25" customHeight="1">
      <c r="A10" s="29" t="s">
        <v>18</v>
      </c>
      <c r="B10" s="13">
        <v>27938</v>
      </c>
      <c r="C10" s="13">
        <v>40107</v>
      </c>
      <c r="D10" s="13">
        <v>44709</v>
      </c>
      <c r="E10" s="13">
        <v>23655</v>
      </c>
      <c r="F10" s="13">
        <v>28070</v>
      </c>
      <c r="G10" s="13">
        <v>32581</v>
      </c>
      <c r="H10" s="13">
        <v>23014</v>
      </c>
      <c r="I10" s="13">
        <v>6122</v>
      </c>
      <c r="J10" s="13">
        <v>17459</v>
      </c>
      <c r="K10" s="11">
        <f>SUM(B10:J10)</f>
        <v>243655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83479</v>
      </c>
      <c r="C12" s="17">
        <f t="shared" si="3"/>
        <v>107688</v>
      </c>
      <c r="D12" s="17">
        <f t="shared" si="3"/>
        <v>130060</v>
      </c>
      <c r="E12" s="17">
        <f t="shared" si="3"/>
        <v>70248</v>
      </c>
      <c r="F12" s="17">
        <f t="shared" si="3"/>
        <v>106714</v>
      </c>
      <c r="G12" s="17">
        <f t="shared" si="3"/>
        <v>174246</v>
      </c>
      <c r="H12" s="17">
        <f t="shared" si="3"/>
        <v>67484</v>
      </c>
      <c r="I12" s="17">
        <f t="shared" si="3"/>
        <v>12621</v>
      </c>
      <c r="J12" s="17">
        <f t="shared" si="3"/>
        <v>55570</v>
      </c>
      <c r="K12" s="11">
        <f aca="true" t="shared" si="4" ref="K12:K27">SUM(B12:J12)</f>
        <v>808110</v>
      </c>
    </row>
    <row r="13" spans="1:13" ht="17.25" customHeight="1">
      <c r="A13" s="14" t="s">
        <v>20</v>
      </c>
      <c r="B13" s="13">
        <v>45146</v>
      </c>
      <c r="C13" s="13">
        <v>63178</v>
      </c>
      <c r="D13" s="13">
        <v>76359</v>
      </c>
      <c r="E13" s="13">
        <v>40644</v>
      </c>
      <c r="F13" s="13">
        <v>58175</v>
      </c>
      <c r="G13" s="13">
        <v>87832</v>
      </c>
      <c r="H13" s="13">
        <v>33696</v>
      </c>
      <c r="I13" s="13">
        <v>7736</v>
      </c>
      <c r="J13" s="13">
        <v>32662</v>
      </c>
      <c r="K13" s="11">
        <f t="shared" si="4"/>
        <v>445428</v>
      </c>
      <c r="L13" s="52"/>
      <c r="M13" s="53"/>
    </row>
    <row r="14" spans="1:12" ht="17.25" customHeight="1">
      <c r="A14" s="14" t="s">
        <v>21</v>
      </c>
      <c r="B14" s="13">
        <v>37224</v>
      </c>
      <c r="C14" s="13">
        <v>43087</v>
      </c>
      <c r="D14" s="13">
        <v>52284</v>
      </c>
      <c r="E14" s="13">
        <v>28719</v>
      </c>
      <c r="F14" s="13">
        <v>47447</v>
      </c>
      <c r="G14" s="13">
        <v>84922</v>
      </c>
      <c r="H14" s="13">
        <v>32701</v>
      </c>
      <c r="I14" s="13">
        <v>4706</v>
      </c>
      <c r="J14" s="13">
        <v>22425</v>
      </c>
      <c r="K14" s="11">
        <f t="shared" si="4"/>
        <v>353515</v>
      </c>
      <c r="L14" s="52"/>
    </row>
    <row r="15" spans="1:11" ht="17.25" customHeight="1">
      <c r="A15" s="14" t="s">
        <v>22</v>
      </c>
      <c r="B15" s="13">
        <v>1109</v>
      </c>
      <c r="C15" s="13">
        <v>1423</v>
      </c>
      <c r="D15" s="13">
        <v>1417</v>
      </c>
      <c r="E15" s="13">
        <v>885</v>
      </c>
      <c r="F15" s="13">
        <v>1092</v>
      </c>
      <c r="G15" s="13">
        <v>1492</v>
      </c>
      <c r="H15" s="13">
        <v>1087</v>
      </c>
      <c r="I15" s="13">
        <v>179</v>
      </c>
      <c r="J15" s="13">
        <v>483</v>
      </c>
      <c r="K15" s="11">
        <f t="shared" si="4"/>
        <v>9167</v>
      </c>
    </row>
    <row r="16" spans="1:11" ht="17.25" customHeight="1">
      <c r="A16" s="15" t="s">
        <v>95</v>
      </c>
      <c r="B16" s="13">
        <f>B17+B18+B19</f>
        <v>19736</v>
      </c>
      <c r="C16" s="13">
        <f aca="true" t="shared" si="5" ref="C16:J16">C17+C18+C19</f>
        <v>22336</v>
      </c>
      <c r="D16" s="13">
        <f t="shared" si="5"/>
        <v>28333</v>
      </c>
      <c r="E16" s="13">
        <f t="shared" si="5"/>
        <v>14818</v>
      </c>
      <c r="F16" s="13">
        <f t="shared" si="5"/>
        <v>28774</v>
      </c>
      <c r="G16" s="13">
        <f t="shared" si="5"/>
        <v>51604</v>
      </c>
      <c r="H16" s="13">
        <f t="shared" si="5"/>
        <v>13462</v>
      </c>
      <c r="I16" s="13">
        <f t="shared" si="5"/>
        <v>3102</v>
      </c>
      <c r="J16" s="13">
        <f t="shared" si="5"/>
        <v>12739</v>
      </c>
      <c r="K16" s="11">
        <f t="shared" si="4"/>
        <v>194904</v>
      </c>
    </row>
    <row r="17" spans="1:11" ht="17.25" customHeight="1">
      <c r="A17" s="14" t="s">
        <v>96</v>
      </c>
      <c r="B17" s="13">
        <v>9896</v>
      </c>
      <c r="C17" s="13">
        <v>12205</v>
      </c>
      <c r="D17" s="13">
        <v>13975</v>
      </c>
      <c r="E17" s="13">
        <v>7456</v>
      </c>
      <c r="F17" s="13">
        <v>15000</v>
      </c>
      <c r="G17" s="13">
        <v>24061</v>
      </c>
      <c r="H17" s="13">
        <v>6656</v>
      </c>
      <c r="I17" s="13">
        <v>1742</v>
      </c>
      <c r="J17" s="13">
        <v>6281</v>
      </c>
      <c r="K17" s="11">
        <f t="shared" si="4"/>
        <v>97272</v>
      </c>
    </row>
    <row r="18" spans="1:11" ht="17.25" customHeight="1">
      <c r="A18" s="14" t="s">
        <v>97</v>
      </c>
      <c r="B18" s="13">
        <v>9688</v>
      </c>
      <c r="C18" s="13">
        <v>9894</v>
      </c>
      <c r="D18" s="13">
        <v>14166</v>
      </c>
      <c r="E18" s="13">
        <v>7237</v>
      </c>
      <c r="F18" s="13">
        <v>13596</v>
      </c>
      <c r="G18" s="13">
        <v>27272</v>
      </c>
      <c r="H18" s="13">
        <v>6678</v>
      </c>
      <c r="I18" s="13">
        <v>1328</v>
      </c>
      <c r="J18" s="13">
        <v>6381</v>
      </c>
      <c r="K18" s="11">
        <f t="shared" si="4"/>
        <v>96240</v>
      </c>
    </row>
    <row r="19" spans="1:11" ht="17.25" customHeight="1">
      <c r="A19" s="14" t="s">
        <v>98</v>
      </c>
      <c r="B19" s="13">
        <v>152</v>
      </c>
      <c r="C19" s="13">
        <v>237</v>
      </c>
      <c r="D19" s="13">
        <v>192</v>
      </c>
      <c r="E19" s="13">
        <v>125</v>
      </c>
      <c r="F19" s="13">
        <v>178</v>
      </c>
      <c r="G19" s="13">
        <v>271</v>
      </c>
      <c r="H19" s="13">
        <v>128</v>
      </c>
      <c r="I19" s="13">
        <v>32</v>
      </c>
      <c r="J19" s="13">
        <v>77</v>
      </c>
      <c r="K19" s="11">
        <f t="shared" si="4"/>
        <v>1392</v>
      </c>
    </row>
    <row r="20" spans="1:11" ht="17.25" customHeight="1">
      <c r="A20" s="16" t="s">
        <v>23</v>
      </c>
      <c r="B20" s="11">
        <f>+B21+B22+B23</f>
        <v>67010</v>
      </c>
      <c r="C20" s="11">
        <f aca="true" t="shared" si="6" ref="C20:J20">+C21+C22+C23</f>
        <v>70634</v>
      </c>
      <c r="D20" s="11">
        <f t="shared" si="6"/>
        <v>95804</v>
      </c>
      <c r="E20" s="11">
        <f t="shared" si="6"/>
        <v>48463</v>
      </c>
      <c r="F20" s="11">
        <f t="shared" si="6"/>
        <v>92918</v>
      </c>
      <c r="G20" s="11">
        <f t="shared" si="6"/>
        <v>156771</v>
      </c>
      <c r="H20" s="11">
        <f t="shared" si="6"/>
        <v>43796</v>
      </c>
      <c r="I20" s="11">
        <f t="shared" si="6"/>
        <v>10900</v>
      </c>
      <c r="J20" s="11">
        <f t="shared" si="6"/>
        <v>38727</v>
      </c>
      <c r="K20" s="11">
        <f t="shared" si="4"/>
        <v>625023</v>
      </c>
    </row>
    <row r="21" spans="1:12" ht="17.25" customHeight="1">
      <c r="A21" s="12" t="s">
        <v>24</v>
      </c>
      <c r="B21" s="13">
        <v>40203</v>
      </c>
      <c r="C21" s="13">
        <v>46002</v>
      </c>
      <c r="D21" s="13">
        <v>62182</v>
      </c>
      <c r="E21" s="13">
        <v>31011</v>
      </c>
      <c r="F21" s="13">
        <v>54931</v>
      </c>
      <c r="G21" s="13">
        <v>84488</v>
      </c>
      <c r="H21" s="13">
        <v>24739</v>
      </c>
      <c r="I21" s="13">
        <v>7181</v>
      </c>
      <c r="J21" s="13">
        <v>24539</v>
      </c>
      <c r="K21" s="11">
        <f t="shared" si="4"/>
        <v>375276</v>
      </c>
      <c r="L21" s="52"/>
    </row>
    <row r="22" spans="1:12" ht="17.25" customHeight="1">
      <c r="A22" s="12" t="s">
        <v>25</v>
      </c>
      <c r="B22" s="13">
        <v>26168</v>
      </c>
      <c r="C22" s="13">
        <v>23961</v>
      </c>
      <c r="D22" s="13">
        <v>32838</v>
      </c>
      <c r="E22" s="13">
        <v>16991</v>
      </c>
      <c r="F22" s="13">
        <v>37327</v>
      </c>
      <c r="G22" s="13">
        <v>71253</v>
      </c>
      <c r="H22" s="13">
        <v>18602</v>
      </c>
      <c r="I22" s="13">
        <v>3619</v>
      </c>
      <c r="J22" s="13">
        <v>13916</v>
      </c>
      <c r="K22" s="11">
        <f t="shared" si="4"/>
        <v>244675</v>
      </c>
      <c r="L22" s="52"/>
    </row>
    <row r="23" spans="1:11" ht="17.25" customHeight="1">
      <c r="A23" s="12" t="s">
        <v>26</v>
      </c>
      <c r="B23" s="13">
        <v>639</v>
      </c>
      <c r="C23" s="13">
        <v>671</v>
      </c>
      <c r="D23" s="13">
        <v>784</v>
      </c>
      <c r="E23" s="13">
        <v>461</v>
      </c>
      <c r="F23" s="13">
        <v>660</v>
      </c>
      <c r="G23" s="13">
        <v>1030</v>
      </c>
      <c r="H23" s="13">
        <v>455</v>
      </c>
      <c r="I23" s="13">
        <v>100</v>
      </c>
      <c r="J23" s="13">
        <v>272</v>
      </c>
      <c r="K23" s="11">
        <f t="shared" si="4"/>
        <v>5072</v>
      </c>
    </row>
    <row r="24" spans="1:11" ht="17.25" customHeight="1">
      <c r="A24" s="16" t="s">
        <v>27</v>
      </c>
      <c r="B24" s="13">
        <f>+B25+B26</f>
        <v>43718</v>
      </c>
      <c r="C24" s="13">
        <f aca="true" t="shared" si="7" ref="C24:J24">+C25+C26</f>
        <v>55181</v>
      </c>
      <c r="D24" s="13">
        <f t="shared" si="7"/>
        <v>71823</v>
      </c>
      <c r="E24" s="13">
        <f t="shared" si="7"/>
        <v>36823</v>
      </c>
      <c r="F24" s="13">
        <f t="shared" si="7"/>
        <v>50496</v>
      </c>
      <c r="G24" s="13">
        <f t="shared" si="7"/>
        <v>62525</v>
      </c>
      <c r="H24" s="13">
        <f t="shared" si="7"/>
        <v>25603</v>
      </c>
      <c r="I24" s="13">
        <f t="shared" si="7"/>
        <v>9381</v>
      </c>
      <c r="J24" s="13">
        <f t="shared" si="7"/>
        <v>33630</v>
      </c>
      <c r="K24" s="11">
        <f t="shared" si="4"/>
        <v>389180</v>
      </c>
    </row>
    <row r="25" spans="1:12" ht="17.25" customHeight="1">
      <c r="A25" s="12" t="s">
        <v>131</v>
      </c>
      <c r="B25" s="13">
        <v>31559</v>
      </c>
      <c r="C25" s="13">
        <v>41087</v>
      </c>
      <c r="D25" s="13">
        <v>55392</v>
      </c>
      <c r="E25" s="13">
        <v>28119</v>
      </c>
      <c r="F25" s="13">
        <v>37563</v>
      </c>
      <c r="G25" s="13">
        <v>45310</v>
      </c>
      <c r="H25" s="13">
        <v>18830</v>
      </c>
      <c r="I25" s="13">
        <v>7641</v>
      </c>
      <c r="J25" s="13">
        <v>25698</v>
      </c>
      <c r="K25" s="11">
        <f t="shared" si="4"/>
        <v>291199</v>
      </c>
      <c r="L25" s="52"/>
    </row>
    <row r="26" spans="1:12" ht="17.25" customHeight="1">
      <c r="A26" s="12" t="s">
        <v>132</v>
      </c>
      <c r="B26" s="13">
        <v>12159</v>
      </c>
      <c r="C26" s="13">
        <v>14094</v>
      </c>
      <c r="D26" s="13">
        <v>16431</v>
      </c>
      <c r="E26" s="13">
        <v>8704</v>
      </c>
      <c r="F26" s="13">
        <v>12933</v>
      </c>
      <c r="G26" s="13">
        <v>17215</v>
      </c>
      <c r="H26" s="13">
        <v>6773</v>
      </c>
      <c r="I26" s="13">
        <v>1740</v>
      </c>
      <c r="J26" s="13">
        <v>7932</v>
      </c>
      <c r="K26" s="11">
        <f t="shared" si="4"/>
        <v>97981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504</v>
      </c>
      <c r="I27" s="11">
        <v>0</v>
      </c>
      <c r="J27" s="11">
        <v>0</v>
      </c>
      <c r="K27" s="11">
        <f t="shared" si="4"/>
        <v>504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29936.29</v>
      </c>
      <c r="I35" s="19">
        <v>0</v>
      </c>
      <c r="J35" s="19">
        <v>0</v>
      </c>
      <c r="K35" s="23">
        <f>SUM(B35:J35)</f>
        <v>29936.29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693668.9900000001</v>
      </c>
      <c r="C47" s="22">
        <f aca="true" t="shared" si="12" ref="C47:H47">+C48+C57</f>
        <v>947750</v>
      </c>
      <c r="D47" s="22">
        <f t="shared" si="12"/>
        <v>1327390.1300000001</v>
      </c>
      <c r="E47" s="22">
        <f t="shared" si="12"/>
        <v>602365.3200000001</v>
      </c>
      <c r="F47" s="22">
        <f t="shared" si="12"/>
        <v>931672.47</v>
      </c>
      <c r="G47" s="22">
        <f t="shared" si="12"/>
        <v>1222572.85</v>
      </c>
      <c r="H47" s="22">
        <f t="shared" si="12"/>
        <v>548448.86</v>
      </c>
      <c r="I47" s="22">
        <f>+I48+I57</f>
        <v>213856.78</v>
      </c>
      <c r="J47" s="22">
        <f>+J48+J57</f>
        <v>490229.24</v>
      </c>
      <c r="K47" s="22">
        <f>SUM(B47:J47)</f>
        <v>6977954.640000001</v>
      </c>
    </row>
    <row r="48" spans="1:11" ht="17.25" customHeight="1">
      <c r="A48" s="16" t="s">
        <v>113</v>
      </c>
      <c r="B48" s="23">
        <f>SUM(B49:B56)</f>
        <v>674972.8200000001</v>
      </c>
      <c r="C48" s="23">
        <f aca="true" t="shared" si="13" ref="C48:J48">SUM(C49:C56)</f>
        <v>924269.99</v>
      </c>
      <c r="D48" s="23">
        <f t="shared" si="13"/>
        <v>1301935.32</v>
      </c>
      <c r="E48" s="23">
        <f t="shared" si="13"/>
        <v>579979.79</v>
      </c>
      <c r="F48" s="23">
        <f t="shared" si="13"/>
        <v>908055.47</v>
      </c>
      <c r="G48" s="23">
        <f t="shared" si="13"/>
        <v>1192957.4000000001</v>
      </c>
      <c r="H48" s="23">
        <f t="shared" si="13"/>
        <v>528378.5</v>
      </c>
      <c r="I48" s="23">
        <f t="shared" si="13"/>
        <v>213856.78</v>
      </c>
      <c r="J48" s="23">
        <f t="shared" si="13"/>
        <v>476228.35</v>
      </c>
      <c r="K48" s="23">
        <f aca="true" t="shared" si="14" ref="K48:K57">SUM(B48:J48)</f>
        <v>6800634.42</v>
      </c>
    </row>
    <row r="49" spans="1:11" ht="17.25" customHeight="1">
      <c r="A49" s="34" t="s">
        <v>44</v>
      </c>
      <c r="B49" s="23">
        <f aca="true" t="shared" si="15" ref="B49:H49">ROUND(B30*B7,2)</f>
        <v>672042.17</v>
      </c>
      <c r="C49" s="23">
        <f t="shared" si="15"/>
        <v>917906.11</v>
      </c>
      <c r="D49" s="23">
        <f t="shared" si="15"/>
        <v>1297403.21</v>
      </c>
      <c r="E49" s="23">
        <f t="shared" si="15"/>
        <v>577423.03</v>
      </c>
      <c r="F49" s="23">
        <f t="shared" si="15"/>
        <v>904216.72</v>
      </c>
      <c r="G49" s="23">
        <f t="shared" si="15"/>
        <v>1187390.46</v>
      </c>
      <c r="H49" s="23">
        <f t="shared" si="15"/>
        <v>495526.94</v>
      </c>
      <c r="I49" s="23">
        <f>ROUND(I30*I7,2)</f>
        <v>212791.06</v>
      </c>
      <c r="J49" s="23">
        <f>ROUND(J30*J7,2)</f>
        <v>474011.31</v>
      </c>
      <c r="K49" s="23">
        <f t="shared" si="14"/>
        <v>6738711.01</v>
      </c>
    </row>
    <row r="50" spans="1:11" ht="17.25" customHeight="1">
      <c r="A50" s="34" t="s">
        <v>45</v>
      </c>
      <c r="B50" s="19">
        <v>0</v>
      </c>
      <c r="C50" s="23">
        <f>ROUND(C31*C7,2)</f>
        <v>2040.3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2040.3</v>
      </c>
    </row>
    <row r="51" spans="1:11" ht="17.25" customHeight="1">
      <c r="A51" s="66" t="s">
        <v>106</v>
      </c>
      <c r="B51" s="67">
        <f aca="true" t="shared" si="16" ref="B51:H51">ROUND(B32*B7,2)</f>
        <v>-1161.03</v>
      </c>
      <c r="C51" s="67">
        <f t="shared" si="16"/>
        <v>-1450.14</v>
      </c>
      <c r="D51" s="67">
        <f t="shared" si="16"/>
        <v>-1853.65</v>
      </c>
      <c r="E51" s="67">
        <f t="shared" si="16"/>
        <v>-888.64</v>
      </c>
      <c r="F51" s="67">
        <f t="shared" si="16"/>
        <v>-1442.77</v>
      </c>
      <c r="G51" s="67">
        <f t="shared" si="16"/>
        <v>-1863.14</v>
      </c>
      <c r="H51" s="67">
        <f t="shared" si="16"/>
        <v>-799.77</v>
      </c>
      <c r="I51" s="19">
        <v>0</v>
      </c>
      <c r="J51" s="19">
        <v>0</v>
      </c>
      <c r="K51" s="67">
        <f>SUM(B51:J51)</f>
        <v>-9459.14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29936.29</v>
      </c>
      <c r="I53" s="31">
        <f>+I35</f>
        <v>0</v>
      </c>
      <c r="J53" s="31">
        <f>+J35</f>
        <v>0</v>
      </c>
      <c r="K53" s="23">
        <f t="shared" si="14"/>
        <v>29936.29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18696.17</v>
      </c>
      <c r="C57" s="36">
        <v>23480.01</v>
      </c>
      <c r="D57" s="36">
        <v>25454.81</v>
      </c>
      <c r="E57" s="36">
        <v>22385.53</v>
      </c>
      <c r="F57" s="36">
        <v>23617</v>
      </c>
      <c r="G57" s="36">
        <v>29615.45</v>
      </c>
      <c r="H57" s="36">
        <v>20070.36</v>
      </c>
      <c r="I57" s="19">
        <v>0</v>
      </c>
      <c r="J57" s="36">
        <v>14000.89</v>
      </c>
      <c r="K57" s="36">
        <f t="shared" si="14"/>
        <v>177320.22000000003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-106164.4</v>
      </c>
      <c r="C61" s="35">
        <f t="shared" si="17"/>
        <v>-152483.02000000002</v>
      </c>
      <c r="D61" s="35">
        <f t="shared" si="17"/>
        <v>-171967.98</v>
      </c>
      <c r="E61" s="35">
        <f t="shared" si="17"/>
        <v>-89889</v>
      </c>
      <c r="F61" s="35">
        <f t="shared" si="17"/>
        <v>-107046.65</v>
      </c>
      <c r="G61" s="35">
        <f t="shared" si="17"/>
        <v>-124313.83</v>
      </c>
      <c r="H61" s="35">
        <f t="shared" si="17"/>
        <v>-87453.2</v>
      </c>
      <c r="I61" s="35">
        <f t="shared" si="17"/>
        <v>-25539.079999999998</v>
      </c>
      <c r="J61" s="35">
        <f t="shared" si="17"/>
        <v>-66344.2</v>
      </c>
      <c r="K61" s="35">
        <f>SUM(B61:J61)</f>
        <v>-931201.3599999999</v>
      </c>
    </row>
    <row r="62" spans="1:11" ht="18.75" customHeight="1">
      <c r="A62" s="16" t="s">
        <v>75</v>
      </c>
      <c r="B62" s="35">
        <f aca="true" t="shared" si="18" ref="B62:J62">B63+B64+B65+B66+B67+B68</f>
        <v>-106164.4</v>
      </c>
      <c r="C62" s="35">
        <f t="shared" si="18"/>
        <v>-152406.6</v>
      </c>
      <c r="D62" s="35">
        <f t="shared" si="18"/>
        <v>-169894.2</v>
      </c>
      <c r="E62" s="35">
        <f t="shared" si="18"/>
        <v>-89889</v>
      </c>
      <c r="F62" s="35">
        <f t="shared" si="18"/>
        <v>-106666</v>
      </c>
      <c r="G62" s="35">
        <f t="shared" si="18"/>
        <v>-123807.8</v>
      </c>
      <c r="H62" s="35">
        <f t="shared" si="18"/>
        <v>-87453.2</v>
      </c>
      <c r="I62" s="35">
        <f t="shared" si="18"/>
        <v>-23263.6</v>
      </c>
      <c r="J62" s="35">
        <f t="shared" si="18"/>
        <v>-66344.2</v>
      </c>
      <c r="K62" s="35">
        <f aca="true" t="shared" si="19" ref="K62:K91">SUM(B62:J62)</f>
        <v>-925888.9999999999</v>
      </c>
    </row>
    <row r="63" spans="1:11" ht="18.75" customHeight="1">
      <c r="A63" s="12" t="s">
        <v>76</v>
      </c>
      <c r="B63" s="35">
        <f>-ROUND(B9*$D$3,2)</f>
        <v>-106164.4</v>
      </c>
      <c r="C63" s="35">
        <f aca="true" t="shared" si="20" ref="C63:J63">-ROUND(C9*$D$3,2)</f>
        <v>-152406.6</v>
      </c>
      <c r="D63" s="35">
        <f t="shared" si="20"/>
        <v>-169894.2</v>
      </c>
      <c r="E63" s="35">
        <f t="shared" si="20"/>
        <v>-89889</v>
      </c>
      <c r="F63" s="35">
        <f t="shared" si="20"/>
        <v>-106666</v>
      </c>
      <c r="G63" s="35">
        <f t="shared" si="20"/>
        <v>-123807.8</v>
      </c>
      <c r="H63" s="35">
        <f t="shared" si="20"/>
        <v>-87453.2</v>
      </c>
      <c r="I63" s="35">
        <f t="shared" si="20"/>
        <v>-23263.6</v>
      </c>
      <c r="J63" s="35">
        <f t="shared" si="20"/>
        <v>-66344.2</v>
      </c>
      <c r="K63" s="35">
        <f t="shared" si="19"/>
        <v>-925888.9999999999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19">
        <v>0</v>
      </c>
      <c r="C69" s="67">
        <f aca="true" t="shared" si="21" ref="B69:J69">SUM(C70:C99)</f>
        <v>-76.42</v>
      </c>
      <c r="D69" s="67">
        <f t="shared" si="21"/>
        <v>-2073.7799999999997</v>
      </c>
      <c r="E69" s="19">
        <v>0</v>
      </c>
      <c r="F69" s="67">
        <f t="shared" si="21"/>
        <v>-380.65</v>
      </c>
      <c r="G69" s="67">
        <f t="shared" si="21"/>
        <v>-506.03</v>
      </c>
      <c r="H69" s="19">
        <v>0</v>
      </c>
      <c r="I69" s="67">
        <f t="shared" si="21"/>
        <v>-2275.48</v>
      </c>
      <c r="J69" s="19">
        <v>0</v>
      </c>
      <c r="K69" s="67">
        <f t="shared" si="19"/>
        <v>-5312.360000000001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35">
        <v>-1000</v>
      </c>
      <c r="E84" s="19">
        <v>0</v>
      </c>
      <c r="F84" s="19">
        <v>0</v>
      </c>
      <c r="G84" s="35">
        <v>-500</v>
      </c>
      <c r="H84" s="19">
        <v>0</v>
      </c>
      <c r="I84" s="19">
        <v>0</v>
      </c>
      <c r="J84" s="19">
        <v>0</v>
      </c>
      <c r="K84" s="35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587504.5900000001</v>
      </c>
      <c r="C104" s="24">
        <f t="shared" si="22"/>
        <v>795266.98</v>
      </c>
      <c r="D104" s="24">
        <f t="shared" si="22"/>
        <v>1155422.1500000001</v>
      </c>
      <c r="E104" s="24">
        <f t="shared" si="22"/>
        <v>512476.32000000007</v>
      </c>
      <c r="F104" s="24">
        <f t="shared" si="22"/>
        <v>824625.82</v>
      </c>
      <c r="G104" s="24">
        <f t="shared" si="22"/>
        <v>1098259.02</v>
      </c>
      <c r="H104" s="24">
        <f t="shared" si="22"/>
        <v>460995.66</v>
      </c>
      <c r="I104" s="24">
        <f>+I105+I106</f>
        <v>188317.69999999998</v>
      </c>
      <c r="J104" s="24">
        <f>+J105+J106</f>
        <v>423885.04</v>
      </c>
      <c r="K104" s="48">
        <f>SUM(B104:J104)</f>
        <v>6046753.28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568808.42</v>
      </c>
      <c r="C105" s="24">
        <f t="shared" si="23"/>
        <v>771786.97</v>
      </c>
      <c r="D105" s="24">
        <f t="shared" si="23"/>
        <v>1129967.34</v>
      </c>
      <c r="E105" s="24">
        <f t="shared" si="23"/>
        <v>490090.79000000004</v>
      </c>
      <c r="F105" s="24">
        <f t="shared" si="23"/>
        <v>801008.82</v>
      </c>
      <c r="G105" s="24">
        <f t="shared" si="23"/>
        <v>1068643.57</v>
      </c>
      <c r="H105" s="24">
        <f t="shared" si="23"/>
        <v>440925.3</v>
      </c>
      <c r="I105" s="24">
        <f t="shared" si="23"/>
        <v>188317.69999999998</v>
      </c>
      <c r="J105" s="24">
        <f t="shared" si="23"/>
        <v>409884.14999999997</v>
      </c>
      <c r="K105" s="48">
        <f>SUM(B105:J105)</f>
        <v>5869433.0600000005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18696.17</v>
      </c>
      <c r="C106" s="24">
        <f t="shared" si="24"/>
        <v>23480.01</v>
      </c>
      <c r="D106" s="24">
        <f t="shared" si="24"/>
        <v>25454.81</v>
      </c>
      <c r="E106" s="24">
        <f t="shared" si="24"/>
        <v>22385.53</v>
      </c>
      <c r="F106" s="24">
        <f t="shared" si="24"/>
        <v>23617</v>
      </c>
      <c r="G106" s="24">
        <f t="shared" si="24"/>
        <v>29615.45</v>
      </c>
      <c r="H106" s="24">
        <f t="shared" si="24"/>
        <v>20070.36</v>
      </c>
      <c r="I106" s="19">
        <f t="shared" si="24"/>
        <v>0</v>
      </c>
      <c r="J106" s="24">
        <f t="shared" si="24"/>
        <v>14000.89</v>
      </c>
      <c r="K106" s="48">
        <f>SUM(B106:J106)</f>
        <v>177320.22000000003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6046753.279999999</v>
      </c>
      <c r="L112" s="54"/>
    </row>
    <row r="113" spans="1:11" ht="18.75" customHeight="1">
      <c r="A113" s="26" t="s">
        <v>71</v>
      </c>
      <c r="B113" s="27">
        <v>73990.34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73990.34</v>
      </c>
    </row>
    <row r="114" spans="1:11" ht="18.75" customHeight="1">
      <c r="A114" s="26" t="s">
        <v>72</v>
      </c>
      <c r="B114" s="27">
        <v>513514.25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513514.25</v>
      </c>
    </row>
    <row r="115" spans="1:11" ht="18.75" customHeight="1">
      <c r="A115" s="26" t="s">
        <v>73</v>
      </c>
      <c r="B115" s="40">
        <v>0</v>
      </c>
      <c r="C115" s="27">
        <f>+C104</f>
        <v>795266.98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795266.98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1155422.1500000001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1155422.1500000001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512476.32000000007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512476.32000000007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156335.67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156335.67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285313.65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285313.65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47834.42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47834.42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335142.09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335142.09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336369.36</v>
      </c>
      <c r="H122" s="40">
        <v>0</v>
      </c>
      <c r="I122" s="40">
        <v>0</v>
      </c>
      <c r="J122" s="40">
        <v>0</v>
      </c>
      <c r="K122" s="41">
        <f t="shared" si="25"/>
        <v>336369.36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30661.46</v>
      </c>
      <c r="H123" s="40">
        <v>0</v>
      </c>
      <c r="I123" s="40">
        <v>0</v>
      </c>
      <c r="J123" s="40">
        <v>0</v>
      </c>
      <c r="K123" s="41">
        <f t="shared" si="25"/>
        <v>30661.46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172753.31</v>
      </c>
      <c r="H124" s="40">
        <v>0</v>
      </c>
      <c r="I124" s="40">
        <v>0</v>
      </c>
      <c r="J124" s="40">
        <v>0</v>
      </c>
      <c r="K124" s="41">
        <f t="shared" si="25"/>
        <v>172753.31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143945.71</v>
      </c>
      <c r="H125" s="40">
        <v>0</v>
      </c>
      <c r="I125" s="40">
        <v>0</v>
      </c>
      <c r="J125" s="40">
        <v>0</v>
      </c>
      <c r="K125" s="41">
        <f t="shared" si="25"/>
        <v>143945.71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414529.18</v>
      </c>
      <c r="H126" s="40">
        <v>0</v>
      </c>
      <c r="I126" s="40">
        <v>0</v>
      </c>
      <c r="J126" s="40">
        <v>0</v>
      </c>
      <c r="K126" s="41">
        <f t="shared" si="25"/>
        <v>414529.18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166018.95</v>
      </c>
      <c r="I127" s="40">
        <v>0</v>
      </c>
      <c r="J127" s="40">
        <v>0</v>
      </c>
      <c r="K127" s="41">
        <f t="shared" si="25"/>
        <v>166018.95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294976.7</v>
      </c>
      <c r="I128" s="40">
        <v>0</v>
      </c>
      <c r="J128" s="40">
        <v>0</v>
      </c>
      <c r="K128" s="41">
        <f t="shared" si="25"/>
        <v>294976.7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188317.7</v>
      </c>
      <c r="J129" s="40">
        <v>0</v>
      </c>
      <c r="K129" s="41">
        <f t="shared" si="25"/>
        <v>188317.7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423885.04</v>
      </c>
      <c r="K130" s="44">
        <f t="shared" si="25"/>
        <v>423885.04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2017-01-06T18:29:01Z</dcterms:modified>
  <cp:category/>
  <cp:version/>
  <cp:contentType/>
  <cp:contentStatus/>
</cp:coreProperties>
</file>