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<sst xmlns="http://schemas.openxmlformats.org/spreadsheetml/2006/main" count="134" uniqueCount="134">
  <si>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</si>
  <si>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</si>
  <si>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</si>
  <si>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</si>
  <si>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</si>
  <si>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</si>
  <si>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</si>
  <si>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</si>
  <si>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</si>
  <si>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</si>
  <si>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</si>
  <si>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</si>
  <si>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</si>
  <si>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</si>
  <si>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</si>
  <si>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</si>
  <si>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</si>
  <si>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</si>
  <si>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</si>
  <si>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</si>
  <si>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</si>
  <si>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</si>
  <si>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</si>
  <si>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</si>
  <si>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</si>
  <si>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</si>
  <si>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</si>
  <si>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</si>
  <si>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</si>
  <si>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</si>
  <si>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</si>
  <si>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</si>
  <si>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</si>
  <si>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</si>
  <si>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</si>
  <si>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</si>
  <si>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</si>
  <si>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</si>
  <si>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</si>
  <si>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</si>
  <si>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</si>
  <si>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</si>
  <si>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</si>
  <si>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</si>
  <si>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</si>
  <si>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</si>
  <si>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</si>
  <si>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</si>
  <si>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</si>
  <si>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</si>
  <si>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</si>
  <si>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</si>
  <si>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</si>
  <si>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</si>
  <si>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</si>
  <si>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</si>
  <si>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</si>
  <si>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</si>
  <si>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</si>
  <si>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</si>
  <si>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</si>
  <si>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</si>
  <si>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</si>
  <si>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</si>
  <si>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</si>
  <si>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</si>
  <si>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</si>
  <si>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</si>
  <si>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</si>
  <si>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</si>
  <si>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</si>
  <si>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</si>
  <si>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</si>
  <si>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</si>
  <si>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</si>
  <si>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</si>
  <si>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</si>
  <si>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</si>
  <si>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</si>
  <si>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</si>
  <si>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</si>
  <si>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</si>
  <si>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</si>
  <si>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</si>
  <si>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</si>
  <si>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</si>
  <si>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</si>
  <si>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</si>
  <si>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</si>
  <si>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</si>
  <si>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</si>
  <si>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</si>
  <si>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</si>
  <si>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</si>
  <si>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</si>
  <si>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</si>
  <si>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</si>
  <si>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</si>
  <si>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</si>
  <si>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</si>
  <si>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</si>
  <si>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</si>
  <si>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</si>
  <si>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</si>
  <si>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</si>
  <si>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</si>
  <si>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</si>
  <si>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</si>
  <si>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</si>
  <si>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</si>
  <si>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</si>
  <si>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</si>
  <si>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</si>
  <si>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</si>
  <si>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</si>
  <si>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</si>
  <si>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</si>
  <si>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</si>
  <si>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</si>
  <si>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</si>
  <si>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</si>
  <si>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</si>
  <si>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</si>
  <si>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</si>
  <si>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</si>
  <si>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</si>
  <si>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</si>
  <si>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</si>
  <si>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</si>
  <si>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</si>
  <si>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</si>
  <si>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</si>
  <si>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</si>
  <si>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23/12/16 - VENCIMENTO 09/01/17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</si>
</sst>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495320</v>
      </c>
      <c r="C7" s="9">
        <f t="shared" si="0"/>
        <v>604768</v>
      </c>
      <c r="D7" s="9">
        <f t="shared" si="0"/>
        <v>672319</v>
      </c>
      <c r="E7" s="9">
        <f t="shared" si="0"/>
        <v>420026</v>
      </c>
      <c r="F7" s="9">
        <f t="shared" si="0"/>
        <v>600511</v>
      </c>
      <c r="G7" s="9">
        <f t="shared" si="0"/>
        <v>1002724</v>
      </c>
      <c r="H7" s="9">
        <f t="shared" si="0"/>
        <v>419858</v>
      </c>
      <c r="I7" s="9">
        <f t="shared" si="0"/>
        <v>93043</v>
      </c>
      <c r="J7" s="9">
        <f t="shared" si="0"/>
        <v>271720</v>
      </c>
      <c r="K7" s="9">
        <f t="shared" si="0"/>
        <v>4580289</v>
      </c>
      <c r="L7" s="52"/>
    </row>
    <row r="8" spans="1:11" ht="17.25" customHeight="1">
      <c r="A8" s="10" t="s">
        <v>99</v>
      </c>
      <c r="B8" s="11">
        <f>B9+B12+B16</f>
        <v>268711</v>
      </c>
      <c r="C8" s="11">
        <f aca="true" t="shared" si="1" ref="C8:J8">C9+C12+C16</f>
        <v>337399</v>
      </c>
      <c r="D8" s="11">
        <f t="shared" si="1"/>
        <v>358977</v>
      </c>
      <c r="E8" s="11">
        <f t="shared" si="1"/>
        <v>232626</v>
      </c>
      <c r="F8" s="11">
        <f t="shared" si="1"/>
        <v>321517</v>
      </c>
      <c r="G8" s="11">
        <f t="shared" si="1"/>
        <v>538191</v>
      </c>
      <c r="H8" s="11">
        <f t="shared" si="1"/>
        <v>246405</v>
      </c>
      <c r="I8" s="11">
        <f t="shared" si="1"/>
        <v>47030</v>
      </c>
      <c r="J8" s="11">
        <f t="shared" si="1"/>
        <v>144936</v>
      </c>
      <c r="K8" s="11">
        <f>SUM(B8:J8)</f>
        <v>2495792</v>
      </c>
    </row>
    <row r="9" spans="1:11" ht="17.25" customHeight="1">
      <c r="A9" s="15" t="s">
        <v>17</v>
      </c>
      <c r="B9" s="13">
        <f>+B10+B11</f>
        <v>43902</v>
      </c>
      <c r="C9" s="13">
        <f aca="true" t="shared" si="2" ref="C9:J9">+C10+C11</f>
        <v>59133</v>
      </c>
      <c r="D9" s="13">
        <f t="shared" si="2"/>
        <v>61026</v>
      </c>
      <c r="E9" s="13">
        <f t="shared" si="2"/>
        <v>38347</v>
      </c>
      <c r="F9" s="13">
        <f t="shared" si="2"/>
        <v>44954</v>
      </c>
      <c r="G9" s="13">
        <f t="shared" si="2"/>
        <v>55499</v>
      </c>
      <c r="H9" s="13">
        <f t="shared" si="2"/>
        <v>44949</v>
      </c>
      <c r="I9" s="13">
        <f t="shared" si="2"/>
        <v>9636</v>
      </c>
      <c r="J9" s="13">
        <f t="shared" si="2"/>
        <v>22597</v>
      </c>
      <c r="K9" s="11">
        <f>SUM(B9:J9)</f>
        <v>380043</v>
      </c>
    </row>
    <row r="10" spans="1:11" ht="17.25" customHeight="1">
      <c r="A10" s="29" t="s">
        <v>18</v>
      </c>
      <c r="B10" s="13">
        <v>43902</v>
      </c>
      <c r="C10" s="13">
        <v>59133</v>
      </c>
      <c r="D10" s="13">
        <v>61026</v>
      </c>
      <c r="E10" s="13">
        <v>38347</v>
      </c>
      <c r="F10" s="13">
        <v>44954</v>
      </c>
      <c r="G10" s="13">
        <v>55499</v>
      </c>
      <c r="H10" s="13">
        <v>44949</v>
      </c>
      <c r="I10" s="13">
        <v>9636</v>
      </c>
      <c r="J10" s="13">
        <v>22597</v>
      </c>
      <c r="K10" s="11">
        <f>SUM(B10:J10)</f>
        <v>380043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185745</v>
      </c>
      <c r="C12" s="17">
        <f t="shared" si="3"/>
        <v>233760</v>
      </c>
      <c r="D12" s="17">
        <f t="shared" si="3"/>
        <v>249931</v>
      </c>
      <c r="E12" s="17">
        <f t="shared" si="3"/>
        <v>163270</v>
      </c>
      <c r="F12" s="17">
        <f t="shared" si="3"/>
        <v>224467</v>
      </c>
      <c r="G12" s="17">
        <f t="shared" si="3"/>
        <v>385184</v>
      </c>
      <c r="H12" s="17">
        <f t="shared" si="3"/>
        <v>170597</v>
      </c>
      <c r="I12" s="17">
        <f t="shared" si="3"/>
        <v>30814</v>
      </c>
      <c r="J12" s="17">
        <f t="shared" si="3"/>
        <v>102158</v>
      </c>
      <c r="K12" s="11">
        <f aca="true" t="shared" si="4" ref="K12:K27">SUM(B12:J12)</f>
        <v>1745926</v>
      </c>
    </row>
    <row r="13" spans="1:13" ht="17.25" customHeight="1">
      <c r="A13" s="14" t="s">
        <v>20</v>
      </c>
      <c r="B13" s="13">
        <v>97598</v>
      </c>
      <c r="C13" s="13">
        <v>131884</v>
      </c>
      <c r="D13" s="13">
        <v>144248</v>
      </c>
      <c r="E13" s="13">
        <v>91486</v>
      </c>
      <c r="F13" s="13">
        <v>122438</v>
      </c>
      <c r="G13" s="13">
        <v>197194</v>
      </c>
      <c r="H13" s="13">
        <v>86737</v>
      </c>
      <c r="I13" s="13">
        <v>18603</v>
      </c>
      <c r="J13" s="13">
        <v>58698</v>
      </c>
      <c r="K13" s="11">
        <f t="shared" si="4"/>
        <v>948886</v>
      </c>
      <c r="L13" s="52"/>
      <c r="M13" s="53"/>
    </row>
    <row r="14" spans="1:12" ht="17.25" customHeight="1">
      <c r="A14" s="14" t="s">
        <v>21</v>
      </c>
      <c r="B14" s="13">
        <v>84670</v>
      </c>
      <c r="C14" s="13">
        <v>97002</v>
      </c>
      <c r="D14" s="13">
        <v>102074</v>
      </c>
      <c r="E14" s="13">
        <v>68581</v>
      </c>
      <c r="F14" s="13">
        <v>98759</v>
      </c>
      <c r="G14" s="13">
        <v>182836</v>
      </c>
      <c r="H14" s="13">
        <v>79548</v>
      </c>
      <c r="I14" s="13">
        <v>11542</v>
      </c>
      <c r="J14" s="13">
        <v>42295</v>
      </c>
      <c r="K14" s="11">
        <f t="shared" si="4"/>
        <v>767307</v>
      </c>
      <c r="L14" s="52"/>
    </row>
    <row r="15" spans="1:11" ht="17.25" customHeight="1">
      <c r="A15" s="14" t="s">
        <v>22</v>
      </c>
      <c r="B15" s="13">
        <v>3477</v>
      </c>
      <c r="C15" s="13">
        <v>4874</v>
      </c>
      <c r="D15" s="13">
        <v>3609</v>
      </c>
      <c r="E15" s="13">
        <v>3203</v>
      </c>
      <c r="F15" s="13">
        <v>3270</v>
      </c>
      <c r="G15" s="13">
        <v>5154</v>
      </c>
      <c r="H15" s="13">
        <v>4312</v>
      </c>
      <c r="I15" s="13">
        <v>669</v>
      </c>
      <c r="J15" s="13">
        <v>1165</v>
      </c>
      <c r="K15" s="11">
        <f t="shared" si="4"/>
        <v>29733</v>
      </c>
    </row>
    <row r="16" spans="1:11" ht="17.25" customHeight="1">
      <c r="A16" s="15" t="s">
        <v>95</v>
      </c>
      <c r="B16" s="13">
        <f>B17+B18+B19</f>
        <v>39064</v>
      </c>
      <c r="C16" s="13">
        <f aca="true" t="shared" si="5" ref="C16:J16">C17+C18+C19</f>
        <v>44506</v>
      </c>
      <c r="D16" s="13">
        <f t="shared" si="5"/>
        <v>48020</v>
      </c>
      <c r="E16" s="13">
        <f t="shared" si="5"/>
        <v>31009</v>
      </c>
      <c r="F16" s="13">
        <f t="shared" si="5"/>
        <v>52096</v>
      </c>
      <c r="G16" s="13">
        <f t="shared" si="5"/>
        <v>97508</v>
      </c>
      <c r="H16" s="13">
        <f t="shared" si="5"/>
        <v>30859</v>
      </c>
      <c r="I16" s="13">
        <f t="shared" si="5"/>
        <v>6580</v>
      </c>
      <c r="J16" s="13">
        <f t="shared" si="5"/>
        <v>20181</v>
      </c>
      <c r="K16" s="11">
        <f t="shared" si="4"/>
        <v>369823</v>
      </c>
    </row>
    <row r="17" spans="1:11" ht="17.25" customHeight="1">
      <c r="A17" s="14" t="s">
        <v>96</v>
      </c>
      <c r="B17" s="13">
        <v>20358</v>
      </c>
      <c r="C17" s="13">
        <v>25668</v>
      </c>
      <c r="D17" s="13">
        <v>25377</v>
      </c>
      <c r="E17" s="13">
        <v>16757</v>
      </c>
      <c r="F17" s="13">
        <v>28767</v>
      </c>
      <c r="G17" s="13">
        <v>49541</v>
      </c>
      <c r="H17" s="13">
        <v>16682</v>
      </c>
      <c r="I17" s="13">
        <v>3962</v>
      </c>
      <c r="J17" s="13">
        <v>10562</v>
      </c>
      <c r="K17" s="11">
        <f t="shared" si="4"/>
        <v>197674</v>
      </c>
    </row>
    <row r="18" spans="1:11" ht="17.25" customHeight="1">
      <c r="A18" s="14" t="s">
        <v>97</v>
      </c>
      <c r="B18" s="13">
        <v>18216</v>
      </c>
      <c r="C18" s="13">
        <v>18199</v>
      </c>
      <c r="D18" s="13">
        <v>22152</v>
      </c>
      <c r="E18" s="13">
        <v>13829</v>
      </c>
      <c r="F18" s="13">
        <v>22861</v>
      </c>
      <c r="G18" s="13">
        <v>47226</v>
      </c>
      <c r="H18" s="13">
        <v>13752</v>
      </c>
      <c r="I18" s="13">
        <v>2545</v>
      </c>
      <c r="J18" s="13">
        <v>9427</v>
      </c>
      <c r="K18" s="11">
        <f t="shared" si="4"/>
        <v>168207</v>
      </c>
    </row>
    <row r="19" spans="1:11" ht="17.25" customHeight="1">
      <c r="A19" s="14" t="s">
        <v>98</v>
      </c>
      <c r="B19" s="13">
        <v>490</v>
      </c>
      <c r="C19" s="13">
        <v>639</v>
      </c>
      <c r="D19" s="13">
        <v>491</v>
      </c>
      <c r="E19" s="13">
        <v>423</v>
      </c>
      <c r="F19" s="13">
        <v>468</v>
      </c>
      <c r="G19" s="13">
        <v>741</v>
      </c>
      <c r="H19" s="13">
        <v>425</v>
      </c>
      <c r="I19" s="13">
        <v>73</v>
      </c>
      <c r="J19" s="13">
        <v>192</v>
      </c>
      <c r="K19" s="11">
        <f t="shared" si="4"/>
        <v>3942</v>
      </c>
    </row>
    <row r="20" spans="1:11" ht="17.25" customHeight="1">
      <c r="A20" s="16" t="s">
        <v>23</v>
      </c>
      <c r="B20" s="11">
        <f>+B21+B22+B23</f>
        <v>139507</v>
      </c>
      <c r="C20" s="11">
        <f aca="true" t="shared" si="6" ref="C20:J20">+C21+C22+C23</f>
        <v>150905</v>
      </c>
      <c r="D20" s="11">
        <f t="shared" si="6"/>
        <v>177919</v>
      </c>
      <c r="E20" s="11">
        <f t="shared" si="6"/>
        <v>108289</v>
      </c>
      <c r="F20" s="11">
        <f t="shared" si="6"/>
        <v>178345</v>
      </c>
      <c r="G20" s="11">
        <f t="shared" si="6"/>
        <v>326857</v>
      </c>
      <c r="H20" s="11">
        <f t="shared" si="6"/>
        <v>107949</v>
      </c>
      <c r="I20" s="11">
        <f t="shared" si="6"/>
        <v>25536</v>
      </c>
      <c r="J20" s="11">
        <f t="shared" si="6"/>
        <v>68289</v>
      </c>
      <c r="K20" s="11">
        <f t="shared" si="4"/>
        <v>1283596</v>
      </c>
    </row>
    <row r="21" spans="1:12" ht="17.25" customHeight="1">
      <c r="A21" s="12" t="s">
        <v>24</v>
      </c>
      <c r="B21" s="13">
        <v>82599</v>
      </c>
      <c r="C21" s="13">
        <v>97464</v>
      </c>
      <c r="D21" s="13">
        <v>115875</v>
      </c>
      <c r="E21" s="13">
        <v>68517</v>
      </c>
      <c r="F21" s="13">
        <v>108868</v>
      </c>
      <c r="G21" s="13">
        <v>182579</v>
      </c>
      <c r="H21" s="13">
        <v>64250</v>
      </c>
      <c r="I21" s="13">
        <v>16936</v>
      </c>
      <c r="J21" s="13">
        <v>43565</v>
      </c>
      <c r="K21" s="11">
        <f t="shared" si="4"/>
        <v>780653</v>
      </c>
      <c r="L21" s="52"/>
    </row>
    <row r="22" spans="1:12" ht="17.25" customHeight="1">
      <c r="A22" s="12" t="s">
        <v>25</v>
      </c>
      <c r="B22" s="13">
        <v>54992</v>
      </c>
      <c r="C22" s="13">
        <v>51259</v>
      </c>
      <c r="D22" s="13">
        <v>60124</v>
      </c>
      <c r="E22" s="13">
        <v>38363</v>
      </c>
      <c r="F22" s="13">
        <v>67812</v>
      </c>
      <c r="G22" s="13">
        <v>141213</v>
      </c>
      <c r="H22" s="13">
        <v>41951</v>
      </c>
      <c r="I22" s="13">
        <v>8273</v>
      </c>
      <c r="J22" s="13">
        <v>24139</v>
      </c>
      <c r="K22" s="11">
        <f t="shared" si="4"/>
        <v>488126</v>
      </c>
      <c r="L22" s="52"/>
    </row>
    <row r="23" spans="1:11" ht="17.25" customHeight="1">
      <c r="A23" s="12" t="s">
        <v>26</v>
      </c>
      <c r="B23" s="13">
        <v>1916</v>
      </c>
      <c r="C23" s="13">
        <v>2182</v>
      </c>
      <c r="D23" s="13">
        <v>1920</v>
      </c>
      <c r="E23" s="13">
        <v>1409</v>
      </c>
      <c r="F23" s="13">
        <v>1665</v>
      </c>
      <c r="G23" s="13">
        <v>3065</v>
      </c>
      <c r="H23" s="13">
        <v>1748</v>
      </c>
      <c r="I23" s="13">
        <v>327</v>
      </c>
      <c r="J23" s="13">
        <v>585</v>
      </c>
      <c r="K23" s="11">
        <f t="shared" si="4"/>
        <v>14817</v>
      </c>
    </row>
    <row r="24" spans="1:11" ht="17.25" customHeight="1">
      <c r="A24" s="16" t="s">
        <v>27</v>
      </c>
      <c r="B24" s="13">
        <f>+B25+B26</f>
        <v>87102</v>
      </c>
      <c r="C24" s="13">
        <f aca="true" t="shared" si="7" ref="C24:J24">+C25+C26</f>
        <v>116464</v>
      </c>
      <c r="D24" s="13">
        <f t="shared" si="7"/>
        <v>135423</v>
      </c>
      <c r="E24" s="13">
        <f t="shared" si="7"/>
        <v>79111</v>
      </c>
      <c r="F24" s="13">
        <f t="shared" si="7"/>
        <v>100649</v>
      </c>
      <c r="G24" s="13">
        <f t="shared" si="7"/>
        <v>137676</v>
      </c>
      <c r="H24" s="13">
        <f t="shared" si="7"/>
        <v>63101</v>
      </c>
      <c r="I24" s="13">
        <f t="shared" si="7"/>
        <v>20477</v>
      </c>
      <c r="J24" s="13">
        <f t="shared" si="7"/>
        <v>58495</v>
      </c>
      <c r="K24" s="11">
        <f t="shared" si="4"/>
        <v>798498</v>
      </c>
    </row>
    <row r="25" spans="1:12" ht="17.25" customHeight="1">
      <c r="A25" s="12" t="s">
        <v>131</v>
      </c>
      <c r="B25" s="13">
        <v>57255</v>
      </c>
      <c r="C25" s="13">
        <v>81246</v>
      </c>
      <c r="D25" s="13">
        <v>98705</v>
      </c>
      <c r="E25" s="13">
        <v>56728</v>
      </c>
      <c r="F25" s="13">
        <v>70053</v>
      </c>
      <c r="G25" s="13">
        <v>92080</v>
      </c>
      <c r="H25" s="13">
        <v>43057</v>
      </c>
      <c r="I25" s="13">
        <v>15869</v>
      </c>
      <c r="J25" s="13">
        <v>42440</v>
      </c>
      <c r="K25" s="11">
        <f t="shared" si="4"/>
        <v>557433</v>
      </c>
      <c r="L25" s="52"/>
    </row>
    <row r="26" spans="1:12" ht="17.25" customHeight="1">
      <c r="A26" s="12" t="s">
        <v>132</v>
      </c>
      <c r="B26" s="13">
        <v>29847</v>
      </c>
      <c r="C26" s="13">
        <v>35218</v>
      </c>
      <c r="D26" s="13">
        <v>36718</v>
      </c>
      <c r="E26" s="13">
        <v>22383</v>
      </c>
      <c r="F26" s="13">
        <v>30596</v>
      </c>
      <c r="G26" s="13">
        <v>45596</v>
      </c>
      <c r="H26" s="13">
        <v>20044</v>
      </c>
      <c r="I26" s="13">
        <v>4608</v>
      </c>
      <c r="J26" s="13">
        <v>16055</v>
      </c>
      <c r="K26" s="11">
        <f t="shared" si="4"/>
        <v>241065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2403</v>
      </c>
      <c r="I27" s="11">
        <v>0</v>
      </c>
      <c r="J27" s="11">
        <v>0</v>
      </c>
      <c r="K27" s="11">
        <f t="shared" si="4"/>
        <v>2403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24523.95</v>
      </c>
      <c r="I35" s="19">
        <v>0</v>
      </c>
      <c r="J35" s="19">
        <v>0</v>
      </c>
      <c r="K35" s="23">
        <f>SUM(B35:J35)</f>
        <v>24523.95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1396607.4</v>
      </c>
      <c r="C47" s="22">
        <f aca="true" t="shared" si="12" ref="C47:H47">+C48+C57</f>
        <v>1906208.1799999997</v>
      </c>
      <c r="D47" s="22">
        <f t="shared" si="12"/>
        <v>2381326.5399999996</v>
      </c>
      <c r="E47" s="22">
        <f t="shared" si="12"/>
        <v>1274030.4</v>
      </c>
      <c r="F47" s="22">
        <f t="shared" si="12"/>
        <v>1794941.32</v>
      </c>
      <c r="G47" s="22">
        <f t="shared" si="12"/>
        <v>2525405.41</v>
      </c>
      <c r="H47" s="22">
        <f t="shared" si="12"/>
        <v>1243015.29</v>
      </c>
      <c r="I47" s="22">
        <f>+I48+I57</f>
        <v>471053.82999999996</v>
      </c>
      <c r="J47" s="22">
        <f>+J48+J57</f>
        <v>830752.9700000001</v>
      </c>
      <c r="K47" s="22">
        <f>SUM(B47:J47)</f>
        <v>13823341.34</v>
      </c>
    </row>
    <row r="48" spans="1:11" ht="17.25" customHeight="1">
      <c r="A48" s="16" t="s">
        <v>113</v>
      </c>
      <c r="B48" s="23">
        <f>SUM(B49:B56)</f>
        <v>1377911.23</v>
      </c>
      <c r="C48" s="23">
        <f aca="true" t="shared" si="13" ref="C48:J48">SUM(C49:C56)</f>
        <v>1882728.1699999997</v>
      </c>
      <c r="D48" s="23">
        <f t="shared" si="13"/>
        <v>2355871.7299999995</v>
      </c>
      <c r="E48" s="23">
        <f t="shared" si="13"/>
        <v>1251644.8699999999</v>
      </c>
      <c r="F48" s="23">
        <f t="shared" si="13"/>
        <v>1771324.32</v>
      </c>
      <c r="G48" s="23">
        <f t="shared" si="13"/>
        <v>2495789.96</v>
      </c>
      <c r="H48" s="23">
        <f t="shared" si="13"/>
        <v>1222944.93</v>
      </c>
      <c r="I48" s="23">
        <f t="shared" si="13"/>
        <v>471053.82999999996</v>
      </c>
      <c r="J48" s="23">
        <f t="shared" si="13"/>
        <v>816752.0800000001</v>
      </c>
      <c r="K48" s="23">
        <f aca="true" t="shared" si="14" ref="K48:K57">SUM(B48:J48)</f>
        <v>13646021.119999997</v>
      </c>
    </row>
    <row r="49" spans="1:11" ht="17.25" customHeight="1">
      <c r="A49" s="34" t="s">
        <v>44</v>
      </c>
      <c r="B49" s="23">
        <f aca="true" t="shared" si="15" ref="B49:H49">ROUND(B30*B7,2)</f>
        <v>1376197.09</v>
      </c>
      <c r="C49" s="23">
        <f t="shared" si="15"/>
        <v>1875748.43</v>
      </c>
      <c r="D49" s="23">
        <f t="shared" si="15"/>
        <v>2352847.57</v>
      </c>
      <c r="E49" s="23">
        <f t="shared" si="15"/>
        <v>1250123.38</v>
      </c>
      <c r="F49" s="23">
        <f t="shared" si="15"/>
        <v>1768865.2</v>
      </c>
      <c r="G49" s="23">
        <f t="shared" si="15"/>
        <v>2492270.5</v>
      </c>
      <c r="H49" s="23">
        <f t="shared" si="15"/>
        <v>1196637.29</v>
      </c>
      <c r="I49" s="23">
        <f>ROUND(I30*I7,2)</f>
        <v>469988.11</v>
      </c>
      <c r="J49" s="23">
        <f>ROUND(J30*J7,2)</f>
        <v>814535.04</v>
      </c>
      <c r="K49" s="23">
        <f t="shared" si="14"/>
        <v>13597212.61</v>
      </c>
    </row>
    <row r="50" spans="1:11" ht="17.25" customHeight="1">
      <c r="A50" s="34" t="s">
        <v>45</v>
      </c>
      <c r="B50" s="19">
        <v>0</v>
      </c>
      <c r="C50" s="23">
        <f>ROUND(C31*C7,2)</f>
        <v>4169.38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4169.38</v>
      </c>
    </row>
    <row r="51" spans="1:11" ht="17.25" customHeight="1">
      <c r="A51" s="66" t="s">
        <v>106</v>
      </c>
      <c r="B51" s="67">
        <f aca="true" t="shared" si="16" ref="B51:H51">ROUND(B32*B7,2)</f>
        <v>-2377.54</v>
      </c>
      <c r="C51" s="67">
        <f t="shared" si="16"/>
        <v>-2963.36</v>
      </c>
      <c r="D51" s="67">
        <f t="shared" si="16"/>
        <v>-3361.6</v>
      </c>
      <c r="E51" s="67">
        <f t="shared" si="16"/>
        <v>-1923.91</v>
      </c>
      <c r="F51" s="67">
        <f t="shared" si="16"/>
        <v>-2822.4</v>
      </c>
      <c r="G51" s="67">
        <f t="shared" si="16"/>
        <v>-3910.62</v>
      </c>
      <c r="H51" s="67">
        <f t="shared" si="16"/>
        <v>-1931.35</v>
      </c>
      <c r="I51" s="19">
        <v>0</v>
      </c>
      <c r="J51" s="19">
        <v>0</v>
      </c>
      <c r="K51" s="67">
        <f>SUM(B51:J51)</f>
        <v>-19290.78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24523.95</v>
      </c>
      <c r="I53" s="31">
        <f>+I35</f>
        <v>0</v>
      </c>
      <c r="J53" s="31">
        <f>+J35</f>
        <v>0</v>
      </c>
      <c r="K53" s="23">
        <f t="shared" si="14"/>
        <v>24523.95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18696.17</v>
      </c>
      <c r="C57" s="36">
        <v>23480.01</v>
      </c>
      <c r="D57" s="36">
        <v>25454.81</v>
      </c>
      <c r="E57" s="36">
        <v>22385.53</v>
      </c>
      <c r="F57" s="36">
        <v>23617</v>
      </c>
      <c r="G57" s="36">
        <v>29615.45</v>
      </c>
      <c r="H57" s="36">
        <v>20070.36</v>
      </c>
      <c r="I57" s="19">
        <v>0</v>
      </c>
      <c r="J57" s="36">
        <v>14000.89</v>
      </c>
      <c r="K57" s="36">
        <f t="shared" si="14"/>
        <v>177320.22000000003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-290886.47</v>
      </c>
      <c r="C61" s="35">
        <f t="shared" si="17"/>
        <v>-308483.36</v>
      </c>
      <c r="D61" s="35">
        <f t="shared" si="17"/>
        <v>-359872.24</v>
      </c>
      <c r="E61" s="35">
        <f t="shared" si="17"/>
        <v>-332587.17</v>
      </c>
      <c r="F61" s="35">
        <f t="shared" si="17"/>
        <v>-318415.68</v>
      </c>
      <c r="G61" s="35">
        <f t="shared" si="17"/>
        <v>-349864.19</v>
      </c>
      <c r="H61" s="35">
        <f t="shared" si="17"/>
        <v>-206973.53000000003</v>
      </c>
      <c r="I61" s="35">
        <f t="shared" si="17"/>
        <v>-107428.16000000002</v>
      </c>
      <c r="J61" s="35">
        <f t="shared" si="17"/>
        <v>-107884.81</v>
      </c>
      <c r="K61" s="35">
        <f>SUM(B61:J61)</f>
        <v>-2382395.61</v>
      </c>
    </row>
    <row r="62" spans="1:11" ht="18.75" customHeight="1">
      <c r="A62" s="16" t="s">
        <v>75</v>
      </c>
      <c r="B62" s="35">
        <f aca="true" t="shared" si="18" ref="B62:J62">B63+B64+B65+B66+B67+B68</f>
        <v>-263007.58999999997</v>
      </c>
      <c r="C62" s="35">
        <f t="shared" si="18"/>
        <v>-229536.16999999998</v>
      </c>
      <c r="D62" s="35">
        <f t="shared" si="18"/>
        <v>-262937.2</v>
      </c>
      <c r="E62" s="35">
        <f t="shared" si="18"/>
        <v>-303005.85</v>
      </c>
      <c r="F62" s="35">
        <f t="shared" si="18"/>
        <v>-278270.88</v>
      </c>
      <c r="G62" s="35">
        <f t="shared" si="18"/>
        <v>-295526.02</v>
      </c>
      <c r="H62" s="35">
        <f t="shared" si="18"/>
        <v>-170806.2</v>
      </c>
      <c r="I62" s="35">
        <f t="shared" si="18"/>
        <v>-36616.8</v>
      </c>
      <c r="J62" s="35">
        <f t="shared" si="18"/>
        <v>-85868.6</v>
      </c>
      <c r="K62" s="35">
        <f aca="true" t="shared" si="19" ref="K62:K91">SUM(B62:J62)</f>
        <v>-1925575.31</v>
      </c>
    </row>
    <row r="63" spans="1:11" ht="18.75" customHeight="1">
      <c r="A63" s="12" t="s">
        <v>76</v>
      </c>
      <c r="B63" s="35">
        <f>-ROUND(B9*$D$3,2)</f>
        <v>-166827.6</v>
      </c>
      <c r="C63" s="35">
        <f aca="true" t="shared" si="20" ref="C63:J63">-ROUND(C9*$D$3,2)</f>
        <v>-224705.4</v>
      </c>
      <c r="D63" s="35">
        <f t="shared" si="20"/>
        <v>-231898.8</v>
      </c>
      <c r="E63" s="35">
        <f t="shared" si="20"/>
        <v>-145718.6</v>
      </c>
      <c r="F63" s="35">
        <f t="shared" si="20"/>
        <v>-170825.2</v>
      </c>
      <c r="G63" s="35">
        <f t="shared" si="20"/>
        <v>-210896.2</v>
      </c>
      <c r="H63" s="35">
        <f t="shared" si="20"/>
        <v>-170806.2</v>
      </c>
      <c r="I63" s="35">
        <f t="shared" si="20"/>
        <v>-36616.8</v>
      </c>
      <c r="J63" s="35">
        <f t="shared" si="20"/>
        <v>-85868.6</v>
      </c>
      <c r="K63" s="35">
        <f t="shared" si="19"/>
        <v>-1444163.4000000001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-1162.8</v>
      </c>
      <c r="C65" s="35">
        <v>-505.4</v>
      </c>
      <c r="D65" s="35">
        <v>-262.2</v>
      </c>
      <c r="E65" s="35">
        <v>-946.2</v>
      </c>
      <c r="F65" s="35">
        <v>-573.8</v>
      </c>
      <c r="G65" s="35">
        <v>-402.8</v>
      </c>
      <c r="H65" s="19">
        <v>0</v>
      </c>
      <c r="I65" s="19">
        <v>0</v>
      </c>
      <c r="J65" s="19">
        <v>0</v>
      </c>
      <c r="K65" s="35">
        <f t="shared" si="19"/>
        <v>-3853.2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35">
        <v>-95017.19</v>
      </c>
      <c r="C67" s="35">
        <v>-4325.37</v>
      </c>
      <c r="D67" s="35">
        <v>-30776.2</v>
      </c>
      <c r="E67" s="35">
        <v>-156341.05</v>
      </c>
      <c r="F67" s="35">
        <v>-106871.88</v>
      </c>
      <c r="G67" s="35">
        <v>-84227.02</v>
      </c>
      <c r="H67" s="19">
        <v>0</v>
      </c>
      <c r="I67" s="19">
        <v>0</v>
      </c>
      <c r="J67" s="19">
        <v>0</v>
      </c>
      <c r="K67" s="35">
        <f t="shared" si="19"/>
        <v>-477558.71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-27878.88</v>
      </c>
      <c r="C69" s="67">
        <f t="shared" si="21"/>
        <v>-78947.19</v>
      </c>
      <c r="D69" s="67">
        <f t="shared" si="21"/>
        <v>-96935.04</v>
      </c>
      <c r="E69" s="67">
        <f t="shared" si="21"/>
        <v>-29581.32</v>
      </c>
      <c r="F69" s="67">
        <f t="shared" si="21"/>
        <v>-40144.8</v>
      </c>
      <c r="G69" s="67">
        <f t="shared" si="21"/>
        <v>-54338.17</v>
      </c>
      <c r="H69" s="67">
        <f t="shared" si="21"/>
        <v>-36167.33</v>
      </c>
      <c r="I69" s="67">
        <f t="shared" si="21"/>
        <v>-70811.36000000002</v>
      </c>
      <c r="J69" s="67">
        <f t="shared" si="21"/>
        <v>-22016.21</v>
      </c>
      <c r="K69" s="67">
        <f t="shared" si="19"/>
        <v>-456820.3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35">
        <v>-13367.93</v>
      </c>
      <c r="C76" s="35">
        <v>-57805.53</v>
      </c>
      <c r="D76" s="35">
        <v>-74947.45</v>
      </c>
      <c r="E76" s="35">
        <v>-15616.56</v>
      </c>
      <c r="F76" s="35">
        <v>-20573.67</v>
      </c>
      <c r="G76" s="35">
        <v>-24588.81</v>
      </c>
      <c r="H76" s="35">
        <v>-21848.28</v>
      </c>
      <c r="I76" s="35">
        <v>-3502.07</v>
      </c>
      <c r="J76" s="35">
        <v>-11638.59</v>
      </c>
      <c r="K76" s="67">
        <f t="shared" si="19"/>
        <v>-243888.88999999996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35">
        <v>-1000</v>
      </c>
      <c r="E84" s="19">
        <v>0</v>
      </c>
      <c r="F84" s="19">
        <v>0</v>
      </c>
      <c r="G84" s="35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1105720.9300000002</v>
      </c>
      <c r="C104" s="24">
        <f t="shared" si="22"/>
        <v>1597724.8199999998</v>
      </c>
      <c r="D104" s="24">
        <f t="shared" si="22"/>
        <v>2021454.2999999996</v>
      </c>
      <c r="E104" s="24">
        <f t="shared" si="22"/>
        <v>941443.23</v>
      </c>
      <c r="F104" s="24">
        <f t="shared" si="22"/>
        <v>1476525.64</v>
      </c>
      <c r="G104" s="24">
        <f t="shared" si="22"/>
        <v>2175541.22</v>
      </c>
      <c r="H104" s="24">
        <f t="shared" si="22"/>
        <v>1036041.76</v>
      </c>
      <c r="I104" s="24">
        <f>+I105+I106</f>
        <v>363625.6699999999</v>
      </c>
      <c r="J104" s="24">
        <f>+J105+J106</f>
        <v>722868.1600000001</v>
      </c>
      <c r="K104" s="48">
        <f>SUM(B104:J104)</f>
        <v>11440945.729999999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1087024.7600000002</v>
      </c>
      <c r="C105" s="24">
        <f t="shared" si="23"/>
        <v>1574244.8099999998</v>
      </c>
      <c r="D105" s="24">
        <f t="shared" si="23"/>
        <v>1995999.4899999995</v>
      </c>
      <c r="E105" s="24">
        <f t="shared" si="23"/>
        <v>919057.7</v>
      </c>
      <c r="F105" s="24">
        <f t="shared" si="23"/>
        <v>1452908.64</v>
      </c>
      <c r="G105" s="24">
        <f t="shared" si="23"/>
        <v>2145925.77</v>
      </c>
      <c r="H105" s="24">
        <f t="shared" si="23"/>
        <v>1015971.4</v>
      </c>
      <c r="I105" s="24">
        <f t="shared" si="23"/>
        <v>363625.6699999999</v>
      </c>
      <c r="J105" s="24">
        <f t="shared" si="23"/>
        <v>708867.2700000001</v>
      </c>
      <c r="K105" s="48">
        <f>SUM(B105:J105)</f>
        <v>11263625.51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18696.17</v>
      </c>
      <c r="C106" s="24">
        <f t="shared" si="24"/>
        <v>23480.01</v>
      </c>
      <c r="D106" s="24">
        <f t="shared" si="24"/>
        <v>25454.81</v>
      </c>
      <c r="E106" s="24">
        <f t="shared" si="24"/>
        <v>22385.53</v>
      </c>
      <c r="F106" s="24">
        <f t="shared" si="24"/>
        <v>23617</v>
      </c>
      <c r="G106" s="24">
        <f t="shared" si="24"/>
        <v>29615.45</v>
      </c>
      <c r="H106" s="24">
        <f t="shared" si="24"/>
        <v>20070.36</v>
      </c>
      <c r="I106" s="19">
        <f t="shared" si="24"/>
        <v>0</v>
      </c>
      <c r="J106" s="24">
        <f t="shared" si="24"/>
        <v>14000.89</v>
      </c>
      <c r="K106" s="48">
        <f>SUM(B106:J106)</f>
        <v>177320.22000000003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11440945.75</v>
      </c>
      <c r="L112" s="54"/>
    </row>
    <row r="113" spans="1:11" ht="18.75" customHeight="1">
      <c r="A113" s="26" t="s">
        <v>71</v>
      </c>
      <c r="B113" s="27">
        <v>139181.95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139181.95</v>
      </c>
    </row>
    <row r="114" spans="1:11" ht="18.75" customHeight="1">
      <c r="A114" s="26" t="s">
        <v>72</v>
      </c>
      <c r="B114" s="27">
        <v>966538.98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966538.98</v>
      </c>
    </row>
    <row r="115" spans="1:11" ht="18.75" customHeight="1">
      <c r="A115" s="26" t="s">
        <v>73</v>
      </c>
      <c r="B115" s="40">
        <v>0</v>
      </c>
      <c r="C115" s="27">
        <f>+C104</f>
        <v>1597724.8199999998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1597724.8199999998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2021454.2999999996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2021454.2999999996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941443.23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941443.23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280457.4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280457.4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510023.52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510023.52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78147.75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78147.75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607896.98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607896.98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672692.05</v>
      </c>
      <c r="H122" s="40">
        <v>0</v>
      </c>
      <c r="I122" s="40">
        <v>0</v>
      </c>
      <c r="J122" s="40">
        <v>0</v>
      </c>
      <c r="K122" s="41">
        <f t="shared" si="25"/>
        <v>672692.05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52204.14</v>
      </c>
      <c r="H123" s="40">
        <v>0</v>
      </c>
      <c r="I123" s="40">
        <v>0</v>
      </c>
      <c r="J123" s="40">
        <v>0</v>
      </c>
      <c r="K123" s="41">
        <f t="shared" si="25"/>
        <v>52204.14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314497.44</v>
      </c>
      <c r="H124" s="40">
        <v>0</v>
      </c>
      <c r="I124" s="40">
        <v>0</v>
      </c>
      <c r="J124" s="40">
        <v>0</v>
      </c>
      <c r="K124" s="41">
        <f t="shared" si="25"/>
        <v>314497.44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280779.17</v>
      </c>
      <c r="H125" s="40">
        <v>0</v>
      </c>
      <c r="I125" s="40">
        <v>0</v>
      </c>
      <c r="J125" s="40">
        <v>0</v>
      </c>
      <c r="K125" s="41">
        <f t="shared" si="25"/>
        <v>280779.17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855368.42</v>
      </c>
      <c r="H126" s="40">
        <v>0</v>
      </c>
      <c r="I126" s="40">
        <v>0</v>
      </c>
      <c r="J126" s="40">
        <v>0</v>
      </c>
      <c r="K126" s="41">
        <f t="shared" si="25"/>
        <v>855368.42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372748.03</v>
      </c>
      <c r="I127" s="40">
        <v>0</v>
      </c>
      <c r="J127" s="40">
        <v>0</v>
      </c>
      <c r="K127" s="41">
        <f t="shared" si="25"/>
        <v>372748.03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663293.73</v>
      </c>
      <c r="I128" s="40">
        <v>0</v>
      </c>
      <c r="J128" s="40">
        <v>0</v>
      </c>
      <c r="K128" s="41">
        <f t="shared" si="25"/>
        <v>663293.73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363625.67</v>
      </c>
      <c r="J129" s="40">
        <v>0</v>
      </c>
      <c r="K129" s="41">
        <f t="shared" si="25"/>
        <v>363625.67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722868.17</v>
      </c>
      <c r="K130" s="44">
        <f t="shared" si="25"/>
        <v>722868.17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-0.009999999892897904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2017-01-06T18:27:01Z</dcterms:modified>
  <cp:category/>
  <cp:version/>
  <cp:contentType/>
  <cp:contentStatus/>
</cp:coreProperties>
</file>