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<sst xmlns="http://schemas.openxmlformats.org/spreadsheetml/2006/main" count="134" uniqueCount="134">
  <si>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</si>
  <si>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</si>
  <si>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</si>
  <si>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</si>
  <si>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</si>
  <si>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</si>
  <si>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</si>
  <si>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</si>
  <si>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</si>
  <si>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</si>
  <si>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</si>
  <si>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</si>
  <si>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</si>
  <si>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</si>
  <si>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</si>
  <si>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</si>
  <si>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</si>
  <si>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</si>
  <si>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</si>
  <si>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</si>
  <si>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</si>
  <si>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</si>
  <si>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</si>
  <si>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</si>
  <si>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</si>
  <si>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</si>
  <si>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</si>
  <si>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</si>
  <si>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</si>
  <si>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</si>
  <si>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</si>
  <si>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</si>
  <si>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</si>
  <si>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</si>
  <si>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</si>
  <si>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</si>
  <si>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</si>
  <si>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</si>
  <si>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</si>
  <si>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</si>
  <si>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</si>
  <si>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</si>
  <si>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</si>
  <si>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</si>
  <si>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</si>
  <si>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</si>
  <si>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</si>
  <si>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</si>
  <si>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</si>
  <si>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</si>
  <si>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</si>
  <si>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</si>
  <si>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</si>
  <si>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</si>
  <si>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</si>
  <si>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</si>
  <si>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</si>
  <si>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</si>
  <si>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</si>
  <si>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</si>
  <si>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</si>
  <si>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</si>
  <si>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</si>
  <si>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</si>
  <si>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</si>
  <si>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</si>
  <si>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</si>
  <si>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</si>
  <si>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</si>
  <si>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</si>
  <si>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</si>
  <si>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</si>
  <si>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</si>
  <si>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</si>
  <si>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</si>
  <si>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</si>
  <si>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</si>
  <si>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</si>
  <si>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</si>
  <si>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</si>
  <si>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</si>
  <si>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</si>
  <si>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</si>
  <si>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</si>
  <si>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</si>
  <si>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</si>
  <si>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</si>
  <si>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</si>
  <si>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</si>
  <si>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</si>
  <si>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</si>
  <si>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</si>
  <si>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</si>
  <si>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</si>
  <si>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</si>
  <si>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</si>
  <si>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</si>
  <si>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</si>
  <si>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</si>
  <si>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</si>
  <si>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</si>
  <si>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</si>
  <si>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</si>
  <si>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</si>
  <si>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</si>
  <si>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</si>
  <si>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</si>
  <si>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</si>
  <si>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</si>
  <si>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</si>
  <si>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</si>
  <si>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</si>
  <si>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</si>
  <si>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</si>
  <si>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</si>
  <si>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</si>
  <si>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</si>
  <si>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</si>
  <si>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</si>
  <si>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</si>
  <si>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</si>
  <si>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</si>
  <si>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</si>
  <si>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</si>
  <si>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</si>
  <si>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</si>
  <si>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</si>
  <si>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</si>
  <si>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</si>
  <si>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</si>
  <si>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</si>
  <si>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</si>
  <si>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</si>
  <si>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22/12/16 - VENCIMENTO 06/01/17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</si>
</sst>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555400</v>
      </c>
      <c r="C7" s="9">
        <f t="shared" si="0"/>
        <v>681395</v>
      </c>
      <c r="D7" s="9">
        <f t="shared" si="0"/>
        <v>744958</v>
      </c>
      <c r="E7" s="9">
        <f t="shared" si="0"/>
        <v>482091</v>
      </c>
      <c r="F7" s="9">
        <f t="shared" si="0"/>
        <v>669217</v>
      </c>
      <c r="G7" s="9">
        <f t="shared" si="0"/>
        <v>1116607</v>
      </c>
      <c r="H7" s="9">
        <f t="shared" si="0"/>
        <v>489698</v>
      </c>
      <c r="I7" s="9">
        <f t="shared" si="0"/>
        <v>107512</v>
      </c>
      <c r="J7" s="9">
        <f t="shared" si="0"/>
        <v>297316</v>
      </c>
      <c r="K7" s="9">
        <f t="shared" si="0"/>
        <v>5144194</v>
      </c>
      <c r="L7" s="52"/>
    </row>
    <row r="8" spans="1:11" ht="17.25" customHeight="1">
      <c r="A8" s="10" t="s">
        <v>99</v>
      </c>
      <c r="B8" s="11">
        <f>B9+B12+B16</f>
        <v>296930</v>
      </c>
      <c r="C8" s="11">
        <f aca="true" t="shared" si="1" ref="C8:J8">C9+C12+C16</f>
        <v>374455</v>
      </c>
      <c r="D8" s="11">
        <f t="shared" si="1"/>
        <v>390211</v>
      </c>
      <c r="E8" s="11">
        <f t="shared" si="1"/>
        <v>262948</v>
      </c>
      <c r="F8" s="11">
        <f t="shared" si="1"/>
        <v>356107</v>
      </c>
      <c r="G8" s="11">
        <f t="shared" si="1"/>
        <v>590262</v>
      </c>
      <c r="H8" s="11">
        <f t="shared" si="1"/>
        <v>282570</v>
      </c>
      <c r="I8" s="11">
        <f t="shared" si="1"/>
        <v>53293</v>
      </c>
      <c r="J8" s="11">
        <f t="shared" si="1"/>
        <v>155735</v>
      </c>
      <c r="K8" s="11">
        <f>SUM(B8:J8)</f>
        <v>2762511</v>
      </c>
    </row>
    <row r="9" spans="1:11" ht="17.25" customHeight="1">
      <c r="A9" s="15" t="s">
        <v>17</v>
      </c>
      <c r="B9" s="13">
        <f>+B10+B11</f>
        <v>45109</v>
      </c>
      <c r="C9" s="13">
        <f aca="true" t="shared" si="2" ref="C9:J9">+C10+C11</f>
        <v>61119</v>
      </c>
      <c r="D9" s="13">
        <f t="shared" si="2"/>
        <v>60756</v>
      </c>
      <c r="E9" s="13">
        <f t="shared" si="2"/>
        <v>40009</v>
      </c>
      <c r="F9" s="13">
        <f t="shared" si="2"/>
        <v>47647</v>
      </c>
      <c r="G9" s="13">
        <f t="shared" si="2"/>
        <v>58037</v>
      </c>
      <c r="H9" s="13">
        <f t="shared" si="2"/>
        <v>49594</v>
      </c>
      <c r="I9" s="13">
        <f t="shared" si="2"/>
        <v>10100</v>
      </c>
      <c r="J9" s="13">
        <f t="shared" si="2"/>
        <v>22033</v>
      </c>
      <c r="K9" s="11">
        <f>SUM(B9:J9)</f>
        <v>394404</v>
      </c>
    </row>
    <row r="10" spans="1:11" ht="17.25" customHeight="1">
      <c r="A10" s="29" t="s">
        <v>18</v>
      </c>
      <c r="B10" s="13">
        <v>45109</v>
      </c>
      <c r="C10" s="13">
        <v>61119</v>
      </c>
      <c r="D10" s="13">
        <v>60756</v>
      </c>
      <c r="E10" s="13">
        <v>40009</v>
      </c>
      <c r="F10" s="13">
        <v>47647</v>
      </c>
      <c r="G10" s="13">
        <v>58037</v>
      </c>
      <c r="H10" s="13">
        <v>49594</v>
      </c>
      <c r="I10" s="13">
        <v>10100</v>
      </c>
      <c r="J10" s="13">
        <v>22033</v>
      </c>
      <c r="K10" s="11">
        <f>SUM(B10:J10)</f>
        <v>394404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209847</v>
      </c>
      <c r="C12" s="17">
        <f t="shared" si="3"/>
        <v>264463</v>
      </c>
      <c r="D12" s="17">
        <f t="shared" si="3"/>
        <v>276810</v>
      </c>
      <c r="E12" s="17">
        <f t="shared" si="3"/>
        <v>188083</v>
      </c>
      <c r="F12" s="17">
        <f t="shared" si="3"/>
        <v>251505</v>
      </c>
      <c r="G12" s="17">
        <f t="shared" si="3"/>
        <v>427628</v>
      </c>
      <c r="H12" s="17">
        <f t="shared" si="3"/>
        <v>198344</v>
      </c>
      <c r="I12" s="17">
        <f t="shared" si="3"/>
        <v>35661</v>
      </c>
      <c r="J12" s="17">
        <f t="shared" si="3"/>
        <v>111557</v>
      </c>
      <c r="K12" s="11">
        <f aca="true" t="shared" si="4" ref="K12:K27">SUM(B12:J12)</f>
        <v>1963898</v>
      </c>
    </row>
    <row r="13" spans="1:13" ht="17.25" customHeight="1">
      <c r="A13" s="14" t="s">
        <v>20</v>
      </c>
      <c r="B13" s="13">
        <v>109154</v>
      </c>
      <c r="C13" s="13">
        <v>147531</v>
      </c>
      <c r="D13" s="13">
        <v>158245</v>
      </c>
      <c r="E13" s="13">
        <v>104508</v>
      </c>
      <c r="F13" s="13">
        <v>136182</v>
      </c>
      <c r="G13" s="13">
        <v>217068</v>
      </c>
      <c r="H13" s="13">
        <v>100260</v>
      </c>
      <c r="I13" s="13">
        <v>21361</v>
      </c>
      <c r="J13" s="13">
        <v>63792</v>
      </c>
      <c r="K13" s="11">
        <f t="shared" si="4"/>
        <v>1058101</v>
      </c>
      <c r="L13" s="52"/>
      <c r="M13" s="53"/>
    </row>
    <row r="14" spans="1:12" ht="17.25" customHeight="1">
      <c r="A14" s="14" t="s">
        <v>21</v>
      </c>
      <c r="B14" s="13">
        <v>96373</v>
      </c>
      <c r="C14" s="13">
        <v>110769</v>
      </c>
      <c r="D14" s="13">
        <v>113977</v>
      </c>
      <c r="E14" s="13">
        <v>79412</v>
      </c>
      <c r="F14" s="13">
        <v>111060</v>
      </c>
      <c r="G14" s="13">
        <v>203716</v>
      </c>
      <c r="H14" s="13">
        <v>92151</v>
      </c>
      <c r="I14" s="13">
        <v>13349</v>
      </c>
      <c r="J14" s="13">
        <v>46255</v>
      </c>
      <c r="K14" s="11">
        <f t="shared" si="4"/>
        <v>867062</v>
      </c>
      <c r="L14" s="52"/>
    </row>
    <row r="15" spans="1:11" ht="17.25" customHeight="1">
      <c r="A15" s="14" t="s">
        <v>22</v>
      </c>
      <c r="B15" s="13">
        <v>4320</v>
      </c>
      <c r="C15" s="13">
        <v>6163</v>
      </c>
      <c r="D15" s="13">
        <v>4588</v>
      </c>
      <c r="E15" s="13">
        <v>4163</v>
      </c>
      <c r="F15" s="13">
        <v>4263</v>
      </c>
      <c r="G15" s="13">
        <v>6844</v>
      </c>
      <c r="H15" s="13">
        <v>5933</v>
      </c>
      <c r="I15" s="13">
        <v>951</v>
      </c>
      <c r="J15" s="13">
        <v>1510</v>
      </c>
      <c r="K15" s="11">
        <f t="shared" si="4"/>
        <v>38735</v>
      </c>
    </row>
    <row r="16" spans="1:11" ht="17.25" customHeight="1">
      <c r="A16" s="15" t="s">
        <v>95</v>
      </c>
      <c r="B16" s="13">
        <f>B17+B18+B19</f>
        <v>41974</v>
      </c>
      <c r="C16" s="13">
        <f aca="true" t="shared" si="5" ref="C16:J16">C17+C18+C19</f>
        <v>48873</v>
      </c>
      <c r="D16" s="13">
        <f t="shared" si="5"/>
        <v>52645</v>
      </c>
      <c r="E16" s="13">
        <f t="shared" si="5"/>
        <v>34856</v>
      </c>
      <c r="F16" s="13">
        <f t="shared" si="5"/>
        <v>56955</v>
      </c>
      <c r="G16" s="13">
        <f t="shared" si="5"/>
        <v>104597</v>
      </c>
      <c r="H16" s="13">
        <f t="shared" si="5"/>
        <v>34632</v>
      </c>
      <c r="I16" s="13">
        <f t="shared" si="5"/>
        <v>7532</v>
      </c>
      <c r="J16" s="13">
        <f t="shared" si="5"/>
        <v>22145</v>
      </c>
      <c r="K16" s="11">
        <f t="shared" si="4"/>
        <v>404209</v>
      </c>
    </row>
    <row r="17" spans="1:11" ht="17.25" customHeight="1">
      <c r="A17" s="14" t="s">
        <v>96</v>
      </c>
      <c r="B17" s="13">
        <v>22386</v>
      </c>
      <c r="C17" s="13">
        <v>28323</v>
      </c>
      <c r="D17" s="13">
        <v>28319</v>
      </c>
      <c r="E17" s="13">
        <v>18863</v>
      </c>
      <c r="F17" s="13">
        <v>31705</v>
      </c>
      <c r="G17" s="13">
        <v>54209</v>
      </c>
      <c r="H17" s="13">
        <v>19474</v>
      </c>
      <c r="I17" s="13">
        <v>4565</v>
      </c>
      <c r="J17" s="13">
        <v>11601</v>
      </c>
      <c r="K17" s="11">
        <f t="shared" si="4"/>
        <v>219445</v>
      </c>
    </row>
    <row r="18" spans="1:11" ht="17.25" customHeight="1">
      <c r="A18" s="14" t="s">
        <v>97</v>
      </c>
      <c r="B18" s="13">
        <v>18991</v>
      </c>
      <c r="C18" s="13">
        <v>19777</v>
      </c>
      <c r="D18" s="13">
        <v>23810</v>
      </c>
      <c r="E18" s="13">
        <v>15454</v>
      </c>
      <c r="F18" s="13">
        <v>24615</v>
      </c>
      <c r="G18" s="13">
        <v>49498</v>
      </c>
      <c r="H18" s="13">
        <v>14553</v>
      </c>
      <c r="I18" s="13">
        <v>2862</v>
      </c>
      <c r="J18" s="13">
        <v>10341</v>
      </c>
      <c r="K18" s="11">
        <f t="shared" si="4"/>
        <v>179901</v>
      </c>
    </row>
    <row r="19" spans="1:11" ht="17.25" customHeight="1">
      <c r="A19" s="14" t="s">
        <v>98</v>
      </c>
      <c r="B19" s="13">
        <v>597</v>
      </c>
      <c r="C19" s="13">
        <v>773</v>
      </c>
      <c r="D19" s="13">
        <v>516</v>
      </c>
      <c r="E19" s="13">
        <v>539</v>
      </c>
      <c r="F19" s="13">
        <v>635</v>
      </c>
      <c r="G19" s="13">
        <v>890</v>
      </c>
      <c r="H19" s="13">
        <v>605</v>
      </c>
      <c r="I19" s="13">
        <v>105</v>
      </c>
      <c r="J19" s="13">
        <v>203</v>
      </c>
      <c r="K19" s="11">
        <f t="shared" si="4"/>
        <v>4863</v>
      </c>
    </row>
    <row r="20" spans="1:11" ht="17.25" customHeight="1">
      <c r="A20" s="16" t="s">
        <v>23</v>
      </c>
      <c r="B20" s="11">
        <f>+B21+B22+B23</f>
        <v>155207</v>
      </c>
      <c r="C20" s="11">
        <f aca="true" t="shared" si="6" ref="C20:J20">+C21+C22+C23</f>
        <v>168005</v>
      </c>
      <c r="D20" s="11">
        <f t="shared" si="6"/>
        <v>197116</v>
      </c>
      <c r="E20" s="11">
        <f t="shared" si="6"/>
        <v>122952</v>
      </c>
      <c r="F20" s="11">
        <f t="shared" si="6"/>
        <v>194933</v>
      </c>
      <c r="G20" s="11">
        <f t="shared" si="6"/>
        <v>362887</v>
      </c>
      <c r="H20" s="11">
        <f t="shared" si="6"/>
        <v>124624</v>
      </c>
      <c r="I20" s="11">
        <f t="shared" si="6"/>
        <v>29111</v>
      </c>
      <c r="J20" s="11">
        <f t="shared" si="6"/>
        <v>75094</v>
      </c>
      <c r="K20" s="11">
        <f t="shared" si="4"/>
        <v>1429929</v>
      </c>
    </row>
    <row r="21" spans="1:12" ht="17.25" customHeight="1">
      <c r="A21" s="12" t="s">
        <v>24</v>
      </c>
      <c r="B21" s="13">
        <v>90425</v>
      </c>
      <c r="C21" s="13">
        <v>107596</v>
      </c>
      <c r="D21" s="13">
        <v>127394</v>
      </c>
      <c r="E21" s="13">
        <v>77460</v>
      </c>
      <c r="F21" s="13">
        <v>117593</v>
      </c>
      <c r="G21" s="13">
        <v>201691</v>
      </c>
      <c r="H21" s="13">
        <v>74065</v>
      </c>
      <c r="I21" s="13">
        <v>19263</v>
      </c>
      <c r="J21" s="13">
        <v>47570</v>
      </c>
      <c r="K21" s="11">
        <f t="shared" si="4"/>
        <v>863057</v>
      </c>
      <c r="L21" s="52"/>
    </row>
    <row r="22" spans="1:12" ht="17.25" customHeight="1">
      <c r="A22" s="12" t="s">
        <v>25</v>
      </c>
      <c r="B22" s="13">
        <v>62457</v>
      </c>
      <c r="C22" s="13">
        <v>57677</v>
      </c>
      <c r="D22" s="13">
        <v>67334</v>
      </c>
      <c r="E22" s="13">
        <v>43775</v>
      </c>
      <c r="F22" s="13">
        <v>75166</v>
      </c>
      <c r="G22" s="13">
        <v>157264</v>
      </c>
      <c r="H22" s="13">
        <v>48134</v>
      </c>
      <c r="I22" s="13">
        <v>9423</v>
      </c>
      <c r="J22" s="13">
        <v>26753</v>
      </c>
      <c r="K22" s="11">
        <f t="shared" si="4"/>
        <v>547983</v>
      </c>
      <c r="L22" s="52"/>
    </row>
    <row r="23" spans="1:11" ht="17.25" customHeight="1">
      <c r="A23" s="12" t="s">
        <v>26</v>
      </c>
      <c r="B23" s="13">
        <v>2325</v>
      </c>
      <c r="C23" s="13">
        <v>2732</v>
      </c>
      <c r="D23" s="13">
        <v>2388</v>
      </c>
      <c r="E23" s="13">
        <v>1717</v>
      </c>
      <c r="F23" s="13">
        <v>2174</v>
      </c>
      <c r="G23" s="13">
        <v>3932</v>
      </c>
      <c r="H23" s="13">
        <v>2425</v>
      </c>
      <c r="I23" s="13">
        <v>425</v>
      </c>
      <c r="J23" s="13">
        <v>771</v>
      </c>
      <c r="K23" s="11">
        <f t="shared" si="4"/>
        <v>18889</v>
      </c>
    </row>
    <row r="24" spans="1:11" ht="17.25" customHeight="1">
      <c r="A24" s="16" t="s">
        <v>27</v>
      </c>
      <c r="B24" s="13">
        <f>+B25+B26</f>
        <v>103263</v>
      </c>
      <c r="C24" s="13">
        <f aca="true" t="shared" si="7" ref="C24:J24">+C25+C26</f>
        <v>138935</v>
      </c>
      <c r="D24" s="13">
        <f t="shared" si="7"/>
        <v>157631</v>
      </c>
      <c r="E24" s="13">
        <f t="shared" si="7"/>
        <v>96191</v>
      </c>
      <c r="F24" s="13">
        <f t="shared" si="7"/>
        <v>118177</v>
      </c>
      <c r="G24" s="13">
        <f t="shared" si="7"/>
        <v>163458</v>
      </c>
      <c r="H24" s="13">
        <f t="shared" si="7"/>
        <v>78608</v>
      </c>
      <c r="I24" s="13">
        <f t="shared" si="7"/>
        <v>25108</v>
      </c>
      <c r="J24" s="13">
        <f t="shared" si="7"/>
        <v>66487</v>
      </c>
      <c r="K24" s="11">
        <f t="shared" si="4"/>
        <v>947858</v>
      </c>
    </row>
    <row r="25" spans="1:12" ht="17.25" customHeight="1">
      <c r="A25" s="12" t="s">
        <v>131</v>
      </c>
      <c r="B25" s="13">
        <v>65352</v>
      </c>
      <c r="C25" s="13">
        <v>93113</v>
      </c>
      <c r="D25" s="13">
        <v>110093</v>
      </c>
      <c r="E25" s="13">
        <v>66731</v>
      </c>
      <c r="F25" s="13">
        <v>78425</v>
      </c>
      <c r="G25" s="13">
        <v>104139</v>
      </c>
      <c r="H25" s="13">
        <v>50908</v>
      </c>
      <c r="I25" s="13">
        <v>19078</v>
      </c>
      <c r="J25" s="13">
        <v>46260</v>
      </c>
      <c r="K25" s="11">
        <f t="shared" si="4"/>
        <v>634099</v>
      </c>
      <c r="L25" s="52"/>
    </row>
    <row r="26" spans="1:12" ht="17.25" customHeight="1">
      <c r="A26" s="12" t="s">
        <v>132</v>
      </c>
      <c r="B26" s="13">
        <v>37911</v>
      </c>
      <c r="C26" s="13">
        <v>45822</v>
      </c>
      <c r="D26" s="13">
        <v>47538</v>
      </c>
      <c r="E26" s="13">
        <v>29460</v>
      </c>
      <c r="F26" s="13">
        <v>39752</v>
      </c>
      <c r="G26" s="13">
        <v>59319</v>
      </c>
      <c r="H26" s="13">
        <v>27700</v>
      </c>
      <c r="I26" s="13">
        <v>6030</v>
      </c>
      <c r="J26" s="13">
        <v>20227</v>
      </c>
      <c r="K26" s="11">
        <f t="shared" si="4"/>
        <v>313759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3896</v>
      </c>
      <c r="I27" s="11">
        <v>0</v>
      </c>
      <c r="J27" s="11">
        <v>0</v>
      </c>
      <c r="K27" s="11">
        <f t="shared" si="4"/>
        <v>3896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20268.75</v>
      </c>
      <c r="I35" s="19">
        <v>0</v>
      </c>
      <c r="J35" s="19">
        <v>0</v>
      </c>
      <c r="K35" s="23">
        <f>SUM(B35:J35)</f>
        <v>20268.75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1563245.29</v>
      </c>
      <c r="C47" s="22">
        <f aca="true" t="shared" si="12" ref="C47:H47">+C48+C57</f>
        <v>2144027.2800000003</v>
      </c>
      <c r="D47" s="22">
        <f t="shared" si="12"/>
        <v>2635170.8</v>
      </c>
      <c r="E47" s="22">
        <f t="shared" si="12"/>
        <v>1458470.18</v>
      </c>
      <c r="F47" s="22">
        <f t="shared" si="12"/>
        <v>1996998.8</v>
      </c>
      <c r="G47" s="22">
        <f t="shared" si="12"/>
        <v>2808017.4600000004</v>
      </c>
      <c r="H47" s="22">
        <f t="shared" si="12"/>
        <v>1437489.81</v>
      </c>
      <c r="I47" s="22">
        <f>+I48+I57</f>
        <v>544141.09</v>
      </c>
      <c r="J47" s="22">
        <f>+J48+J57</f>
        <v>907482.1000000001</v>
      </c>
      <c r="K47" s="22">
        <f>SUM(B47:J47)</f>
        <v>15495042.81</v>
      </c>
    </row>
    <row r="48" spans="1:11" ht="17.25" customHeight="1">
      <c r="A48" s="16" t="s">
        <v>113</v>
      </c>
      <c r="B48" s="23">
        <f>SUM(B49:B56)</f>
        <v>1544549.12</v>
      </c>
      <c r="C48" s="23">
        <f aca="true" t="shared" si="13" ref="C48:J48">SUM(C49:C56)</f>
        <v>2120547.2700000005</v>
      </c>
      <c r="D48" s="23">
        <f t="shared" si="13"/>
        <v>2609715.9899999998</v>
      </c>
      <c r="E48" s="23">
        <f t="shared" si="13"/>
        <v>1436084.65</v>
      </c>
      <c r="F48" s="23">
        <f t="shared" si="13"/>
        <v>1973381.8</v>
      </c>
      <c r="G48" s="23">
        <f t="shared" si="13"/>
        <v>2778402.0100000002</v>
      </c>
      <c r="H48" s="23">
        <f t="shared" si="13"/>
        <v>1417419.45</v>
      </c>
      <c r="I48" s="23">
        <f t="shared" si="13"/>
        <v>544141.09</v>
      </c>
      <c r="J48" s="23">
        <f t="shared" si="13"/>
        <v>893481.2100000001</v>
      </c>
      <c r="K48" s="23">
        <f aca="true" t="shared" si="14" ref="K48:K57">SUM(B48:J48)</f>
        <v>15317722.590000002</v>
      </c>
    </row>
    <row r="49" spans="1:11" ht="17.25" customHeight="1">
      <c r="A49" s="34" t="s">
        <v>44</v>
      </c>
      <c r="B49" s="23">
        <f aca="true" t="shared" si="15" ref="B49:H49">ROUND(B30*B7,2)</f>
        <v>1543123.36</v>
      </c>
      <c r="C49" s="23">
        <f t="shared" si="15"/>
        <v>2113414.73</v>
      </c>
      <c r="D49" s="23">
        <f t="shared" si="15"/>
        <v>2607055.02</v>
      </c>
      <c r="E49" s="23">
        <f t="shared" si="15"/>
        <v>1434847.44</v>
      </c>
      <c r="F49" s="23">
        <f t="shared" si="15"/>
        <v>1971245.6</v>
      </c>
      <c r="G49" s="23">
        <f t="shared" si="15"/>
        <v>2775326.7</v>
      </c>
      <c r="H49" s="23">
        <f t="shared" si="15"/>
        <v>1395688.27</v>
      </c>
      <c r="I49" s="23">
        <f>ROUND(I30*I7,2)</f>
        <v>543075.37</v>
      </c>
      <c r="J49" s="23">
        <f>ROUND(J30*J7,2)</f>
        <v>891264.17</v>
      </c>
      <c r="K49" s="23">
        <f t="shared" si="14"/>
        <v>15275040.659999996</v>
      </c>
    </row>
    <row r="50" spans="1:11" ht="17.25" customHeight="1">
      <c r="A50" s="34" t="s">
        <v>45</v>
      </c>
      <c r="B50" s="19">
        <v>0</v>
      </c>
      <c r="C50" s="23">
        <f>ROUND(C31*C7,2)</f>
        <v>4697.66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4697.66</v>
      </c>
    </row>
    <row r="51" spans="1:11" ht="17.25" customHeight="1">
      <c r="A51" s="66" t="s">
        <v>106</v>
      </c>
      <c r="B51" s="67">
        <f aca="true" t="shared" si="16" ref="B51:H51">ROUND(B32*B7,2)</f>
        <v>-2665.92</v>
      </c>
      <c r="C51" s="67">
        <f t="shared" si="16"/>
        <v>-3338.84</v>
      </c>
      <c r="D51" s="67">
        <f t="shared" si="16"/>
        <v>-3724.79</v>
      </c>
      <c r="E51" s="67">
        <f t="shared" si="16"/>
        <v>-2208.19</v>
      </c>
      <c r="F51" s="67">
        <f t="shared" si="16"/>
        <v>-3145.32</v>
      </c>
      <c r="G51" s="67">
        <f t="shared" si="16"/>
        <v>-4354.77</v>
      </c>
      <c r="H51" s="67">
        <f t="shared" si="16"/>
        <v>-2252.61</v>
      </c>
      <c r="I51" s="19">
        <v>0</v>
      </c>
      <c r="J51" s="19">
        <v>0</v>
      </c>
      <c r="K51" s="67">
        <f>SUM(B51:J51)</f>
        <v>-21690.440000000002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20268.75</v>
      </c>
      <c r="I53" s="31">
        <f>+I35</f>
        <v>0</v>
      </c>
      <c r="J53" s="31">
        <f>+J35</f>
        <v>0</v>
      </c>
      <c r="K53" s="23">
        <f t="shared" si="14"/>
        <v>20268.75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-270208.08</v>
      </c>
      <c r="C61" s="35">
        <f t="shared" si="17"/>
        <v>-258543.45</v>
      </c>
      <c r="D61" s="35">
        <f t="shared" si="17"/>
        <v>-287989.13</v>
      </c>
      <c r="E61" s="35">
        <f t="shared" si="17"/>
        <v>-304112.19</v>
      </c>
      <c r="F61" s="35">
        <f t="shared" si="17"/>
        <v>-284956.81</v>
      </c>
      <c r="G61" s="35">
        <f t="shared" si="17"/>
        <v>-337010.95999999996</v>
      </c>
      <c r="H61" s="35">
        <f t="shared" si="17"/>
        <v>-202776.25</v>
      </c>
      <c r="I61" s="35">
        <f t="shared" si="17"/>
        <v>-105689.29000000001</v>
      </c>
      <c r="J61" s="35">
        <f t="shared" si="17"/>
        <v>-94103.01999999999</v>
      </c>
      <c r="K61" s="35">
        <f>SUM(B61:J61)</f>
        <v>-2145389.18</v>
      </c>
    </row>
    <row r="62" spans="1:11" ht="18.75" customHeight="1">
      <c r="A62" s="16" t="s">
        <v>75</v>
      </c>
      <c r="B62" s="35">
        <f aca="true" t="shared" si="18" ref="B62:J62">B63+B64+B65+B66+B67+B68</f>
        <v>-255697.13</v>
      </c>
      <c r="C62" s="35">
        <f t="shared" si="18"/>
        <v>-237401.79</v>
      </c>
      <c r="D62" s="35">
        <f t="shared" si="18"/>
        <v>-266001.54</v>
      </c>
      <c r="E62" s="35">
        <f t="shared" si="18"/>
        <v>-290147.43</v>
      </c>
      <c r="F62" s="35">
        <f t="shared" si="18"/>
        <v>-265385.68</v>
      </c>
      <c r="G62" s="35">
        <f t="shared" si="18"/>
        <v>-307261.6</v>
      </c>
      <c r="H62" s="35">
        <f t="shared" si="18"/>
        <v>-188457.2</v>
      </c>
      <c r="I62" s="35">
        <f t="shared" si="18"/>
        <v>-38380</v>
      </c>
      <c r="J62" s="35">
        <f t="shared" si="18"/>
        <v>-83725.4</v>
      </c>
      <c r="K62" s="35">
        <f aca="true" t="shared" si="19" ref="K62:K91">SUM(B62:J62)</f>
        <v>-1932457.7699999998</v>
      </c>
    </row>
    <row r="63" spans="1:11" ht="18.75" customHeight="1">
      <c r="A63" s="12" t="s">
        <v>76</v>
      </c>
      <c r="B63" s="35">
        <f>-ROUND(B9*$D$3,2)</f>
        <v>-171414.2</v>
      </c>
      <c r="C63" s="35">
        <f aca="true" t="shared" si="20" ref="C63:J63">-ROUND(C9*$D$3,2)</f>
        <v>-232252.2</v>
      </c>
      <c r="D63" s="35">
        <f t="shared" si="20"/>
        <v>-230872.8</v>
      </c>
      <c r="E63" s="35">
        <f t="shared" si="20"/>
        <v>-152034.2</v>
      </c>
      <c r="F63" s="35">
        <f t="shared" si="20"/>
        <v>-181058.6</v>
      </c>
      <c r="G63" s="35">
        <f t="shared" si="20"/>
        <v>-220540.6</v>
      </c>
      <c r="H63" s="35">
        <f t="shared" si="20"/>
        <v>-188457.2</v>
      </c>
      <c r="I63" s="35">
        <f t="shared" si="20"/>
        <v>-38380</v>
      </c>
      <c r="J63" s="35">
        <f t="shared" si="20"/>
        <v>-83725.4</v>
      </c>
      <c r="K63" s="35">
        <f t="shared" si="19"/>
        <v>-1498735.1999999997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-1257.8</v>
      </c>
      <c r="C65" s="35">
        <v>-486.4</v>
      </c>
      <c r="D65" s="35">
        <v>-292.6</v>
      </c>
      <c r="E65" s="35">
        <v>-980.4</v>
      </c>
      <c r="F65" s="35">
        <v>-653.6</v>
      </c>
      <c r="G65" s="35">
        <v>-387.6</v>
      </c>
      <c r="H65" s="35">
        <v>0</v>
      </c>
      <c r="I65" s="19">
        <v>0</v>
      </c>
      <c r="J65" s="19">
        <v>0</v>
      </c>
      <c r="K65" s="35">
        <f t="shared" si="19"/>
        <v>-4058.3999999999996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-83025.13</v>
      </c>
      <c r="C67" s="35">
        <v>-4663.19</v>
      </c>
      <c r="D67" s="35">
        <v>-34836.14</v>
      </c>
      <c r="E67" s="35">
        <v>-137132.83</v>
      </c>
      <c r="F67" s="35">
        <v>-83673.48</v>
      </c>
      <c r="G67" s="35">
        <v>-86333.4</v>
      </c>
      <c r="H67" s="35">
        <v>0</v>
      </c>
      <c r="I67" s="19">
        <v>0</v>
      </c>
      <c r="J67" s="19">
        <v>0</v>
      </c>
      <c r="K67" s="35">
        <f t="shared" si="19"/>
        <v>-429664.1699999999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1293037.2100000002</v>
      </c>
      <c r="C104" s="24">
        <f t="shared" si="22"/>
        <v>1885483.8300000005</v>
      </c>
      <c r="D104" s="24">
        <f t="shared" si="22"/>
        <v>2347181.67</v>
      </c>
      <c r="E104" s="24">
        <f t="shared" si="22"/>
        <v>1154357.99</v>
      </c>
      <c r="F104" s="24">
        <f t="shared" si="22"/>
        <v>1712041.9900000002</v>
      </c>
      <c r="G104" s="24">
        <f t="shared" si="22"/>
        <v>2471006.5000000005</v>
      </c>
      <c r="H104" s="24">
        <f t="shared" si="22"/>
        <v>1234713.56</v>
      </c>
      <c r="I104" s="24">
        <f>+I105+I106</f>
        <v>438451.79999999993</v>
      </c>
      <c r="J104" s="24">
        <f>+J105+J106</f>
        <v>813379.0800000001</v>
      </c>
      <c r="K104" s="48">
        <f>SUM(B104:J104)</f>
        <v>13349653.630000003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1274341.0400000003</v>
      </c>
      <c r="C105" s="24">
        <f t="shared" si="23"/>
        <v>1862003.8200000005</v>
      </c>
      <c r="D105" s="24">
        <f t="shared" si="23"/>
        <v>2321726.86</v>
      </c>
      <c r="E105" s="24">
        <f t="shared" si="23"/>
        <v>1131972.46</v>
      </c>
      <c r="F105" s="24">
        <f t="shared" si="23"/>
        <v>1688424.9900000002</v>
      </c>
      <c r="G105" s="24">
        <f t="shared" si="23"/>
        <v>2441391.0500000003</v>
      </c>
      <c r="H105" s="24">
        <f t="shared" si="23"/>
        <v>1214643.2</v>
      </c>
      <c r="I105" s="24">
        <f t="shared" si="23"/>
        <v>438451.79999999993</v>
      </c>
      <c r="J105" s="24">
        <f t="shared" si="23"/>
        <v>799378.1900000001</v>
      </c>
      <c r="K105" s="48">
        <f>SUM(B105:J105)</f>
        <v>13172333.41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13349653.620000003</v>
      </c>
      <c r="L112" s="54"/>
    </row>
    <row r="113" spans="1:11" ht="18.75" customHeight="1">
      <c r="A113" s="26" t="s">
        <v>71</v>
      </c>
      <c r="B113" s="27">
        <v>166824.23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166824.23</v>
      </c>
    </row>
    <row r="114" spans="1:11" ht="18.75" customHeight="1">
      <c r="A114" s="26" t="s">
        <v>72</v>
      </c>
      <c r="B114" s="27">
        <v>1126212.98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1126212.98</v>
      </c>
    </row>
    <row r="115" spans="1:11" ht="18.75" customHeight="1">
      <c r="A115" s="26" t="s">
        <v>73</v>
      </c>
      <c r="B115" s="40">
        <v>0</v>
      </c>
      <c r="C115" s="27">
        <f>+C104</f>
        <v>1885483.8300000005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1885483.8300000005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2347181.67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2347181.67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1154357.99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1154357.99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342690.48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342690.48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629870.93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629870.93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83527.47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83527.47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655953.1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655953.1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747821.79</v>
      </c>
      <c r="H122" s="40">
        <v>0</v>
      </c>
      <c r="I122" s="40">
        <v>0</v>
      </c>
      <c r="J122" s="40">
        <v>0</v>
      </c>
      <c r="K122" s="41">
        <f t="shared" si="25"/>
        <v>747821.79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58116.42</v>
      </c>
      <c r="H123" s="40">
        <v>0</v>
      </c>
      <c r="I123" s="40">
        <v>0</v>
      </c>
      <c r="J123" s="40">
        <v>0</v>
      </c>
      <c r="K123" s="41">
        <f t="shared" si="25"/>
        <v>58116.42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360675.54</v>
      </c>
      <c r="H124" s="40">
        <v>0</v>
      </c>
      <c r="I124" s="40">
        <v>0</v>
      </c>
      <c r="J124" s="40">
        <v>0</v>
      </c>
      <c r="K124" s="41">
        <f t="shared" si="25"/>
        <v>360675.54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340773.32</v>
      </c>
      <c r="H125" s="40">
        <v>0</v>
      </c>
      <c r="I125" s="40">
        <v>0</v>
      </c>
      <c r="J125" s="40">
        <v>0</v>
      </c>
      <c r="K125" s="41">
        <f t="shared" si="25"/>
        <v>340773.32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963619.43</v>
      </c>
      <c r="H126" s="40">
        <v>0</v>
      </c>
      <c r="I126" s="40">
        <v>0</v>
      </c>
      <c r="J126" s="40">
        <v>0</v>
      </c>
      <c r="K126" s="41">
        <f t="shared" si="25"/>
        <v>963619.43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445263.72</v>
      </c>
      <c r="I127" s="40">
        <v>0</v>
      </c>
      <c r="J127" s="40">
        <v>0</v>
      </c>
      <c r="K127" s="41">
        <f t="shared" si="25"/>
        <v>445263.72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789449.84</v>
      </c>
      <c r="I128" s="40">
        <v>0</v>
      </c>
      <c r="J128" s="40">
        <v>0</v>
      </c>
      <c r="K128" s="41">
        <f t="shared" si="25"/>
        <v>789449.84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438451.8</v>
      </c>
      <c r="J129" s="40">
        <v>0</v>
      </c>
      <c r="K129" s="41">
        <f t="shared" si="25"/>
        <v>438451.8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813379.08</v>
      </c>
      <c r="K130" s="44">
        <f t="shared" si="25"/>
        <v>813379.08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2017-01-05T18:52:44Z</dcterms:modified>
  <cp:category/>
  <cp:version/>
  <cp:contentType/>
  <cp:contentStatus/>
</cp:coreProperties>
</file>