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<sst xmlns="http://schemas.openxmlformats.org/spreadsheetml/2006/main" count="134" uniqueCount="134">
  <si>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</si>
  <si>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</si>
  <si>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</si>
  <si>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</si>
  <si>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</si>
  <si>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</si>
  <si>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</si>
  <si>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</si>
  <si>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</si>
  <si>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</si>
  <si>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</si>
  <si>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</si>
  <si>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</si>
  <si>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</si>
  <si>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</si>
  <si>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</si>
  <si>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</si>
  <si>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</si>
  <si>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</si>
  <si>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</si>
  <si>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</si>
  <si>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</si>
  <si>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</si>
  <si>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</si>
  <si>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</si>
  <si>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</si>
  <si>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</si>
  <si>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</si>
  <si>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</si>
  <si>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</si>
  <si>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</si>
  <si>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</si>
  <si>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</si>
  <si>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</si>
  <si>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</si>
  <si>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</si>
  <si>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</si>
  <si>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</si>
  <si>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</si>
  <si>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</si>
  <si>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</si>
  <si>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</si>
  <si>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</si>
  <si>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</si>
  <si>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</si>
  <si>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</si>
  <si>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</si>
  <si>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</si>
  <si>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</si>
  <si>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</si>
  <si>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</si>
  <si>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</si>
  <si>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</si>
  <si>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</si>
  <si>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</si>
  <si>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</si>
  <si>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</si>
  <si>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</si>
  <si>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</si>
  <si>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</si>
  <si>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</si>
  <si>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</si>
  <si>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</si>
  <si>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</si>
  <si>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</si>
  <si>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</si>
  <si>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</si>
  <si>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</si>
  <si>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</si>
  <si>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</si>
  <si>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</si>
  <si>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</si>
  <si>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</si>
  <si>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</si>
  <si>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</si>
  <si>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</si>
  <si>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</si>
  <si>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</si>
  <si>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</si>
  <si>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</si>
  <si>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</si>
  <si>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</si>
  <si>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</si>
  <si>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</si>
  <si>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</si>
  <si>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</si>
  <si>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</si>
  <si>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</si>
  <si>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</si>
  <si>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</si>
  <si>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</si>
  <si>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</si>
  <si>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</si>
  <si>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</si>
  <si>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</si>
  <si>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</si>
  <si>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</si>
  <si>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</si>
  <si>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</si>
  <si>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</si>
  <si>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</si>
  <si>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</si>
  <si>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</si>
  <si>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</si>
  <si>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</si>
  <si>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</si>
  <si>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</si>
  <si>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</si>
  <si>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</si>
  <si>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</si>
  <si>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</si>
  <si>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</si>
  <si>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</si>
  <si>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</si>
  <si>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</si>
  <si>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</si>
  <si>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</si>
  <si>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</si>
  <si>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</si>
  <si>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</si>
  <si>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</si>
  <si>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</si>
  <si>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</si>
  <si>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</si>
  <si>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</si>
  <si>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</si>
  <si>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</si>
  <si>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</si>
  <si>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</si>
  <si>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</si>
  <si>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</si>
  <si>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</si>
  <si>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</si>
  <si>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20/12/16 - VENCIMENTO 04/01/17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</si>
</sst>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574293</v>
      </c>
      <c r="C7" s="9">
        <f t="shared" si="0"/>
        <v>703832</v>
      </c>
      <c r="D7" s="9">
        <f t="shared" si="0"/>
        <v>758249</v>
      </c>
      <c r="E7" s="9">
        <f t="shared" si="0"/>
        <v>503875</v>
      </c>
      <c r="F7" s="9">
        <f t="shared" si="0"/>
        <v>690035</v>
      </c>
      <c r="G7" s="9">
        <f t="shared" si="0"/>
        <v>1164332</v>
      </c>
      <c r="H7" s="9">
        <f t="shared" si="0"/>
        <v>516877</v>
      </c>
      <c r="I7" s="9">
        <f t="shared" si="0"/>
        <v>114991</v>
      </c>
      <c r="J7" s="9">
        <f t="shared" si="0"/>
        <v>309431</v>
      </c>
      <c r="K7" s="9">
        <f t="shared" si="0"/>
        <v>5335915</v>
      </c>
      <c r="L7" s="52"/>
    </row>
    <row r="8" spans="1:11" ht="17.25" customHeight="1">
      <c r="A8" s="10" t="s">
        <v>99</v>
      </c>
      <c r="B8" s="11">
        <f>B9+B12+B16</f>
        <v>300032</v>
      </c>
      <c r="C8" s="11">
        <f aca="true" t="shared" si="1" ref="C8:J8">C9+C12+C16</f>
        <v>376205</v>
      </c>
      <c r="D8" s="11">
        <f t="shared" si="1"/>
        <v>386764</v>
      </c>
      <c r="E8" s="11">
        <f t="shared" si="1"/>
        <v>267338</v>
      </c>
      <c r="F8" s="11">
        <f t="shared" si="1"/>
        <v>357512</v>
      </c>
      <c r="G8" s="11">
        <f t="shared" si="1"/>
        <v>603052</v>
      </c>
      <c r="H8" s="11">
        <f t="shared" si="1"/>
        <v>290730</v>
      </c>
      <c r="I8" s="11">
        <f t="shared" si="1"/>
        <v>55868</v>
      </c>
      <c r="J8" s="11">
        <f t="shared" si="1"/>
        <v>157275</v>
      </c>
      <c r="K8" s="11">
        <f>SUM(B8:J8)</f>
        <v>2794776</v>
      </c>
    </row>
    <row r="9" spans="1:11" ht="17.25" customHeight="1">
      <c r="A9" s="15" t="s">
        <v>17</v>
      </c>
      <c r="B9" s="13">
        <f>+B10+B11</f>
        <v>42911</v>
      </c>
      <c r="C9" s="13">
        <f aca="true" t="shared" si="2" ref="C9:J9">+C10+C11</f>
        <v>57542</v>
      </c>
      <c r="D9" s="13">
        <f t="shared" si="2"/>
        <v>56413</v>
      </c>
      <c r="E9" s="13">
        <f t="shared" si="2"/>
        <v>38854</v>
      </c>
      <c r="F9" s="13">
        <f t="shared" si="2"/>
        <v>45211</v>
      </c>
      <c r="G9" s="13">
        <f t="shared" si="2"/>
        <v>56757</v>
      </c>
      <c r="H9" s="13">
        <f t="shared" si="2"/>
        <v>49711</v>
      </c>
      <c r="I9" s="13">
        <f t="shared" si="2"/>
        <v>9779</v>
      </c>
      <c r="J9" s="13">
        <f t="shared" si="2"/>
        <v>20678</v>
      </c>
      <c r="K9" s="11">
        <f>SUM(B9:J9)</f>
        <v>377856</v>
      </c>
    </row>
    <row r="10" spans="1:11" ht="17.25" customHeight="1">
      <c r="A10" s="29" t="s">
        <v>18</v>
      </c>
      <c r="B10" s="13">
        <v>42911</v>
      </c>
      <c r="C10" s="13">
        <v>57542</v>
      </c>
      <c r="D10" s="13">
        <v>56413</v>
      </c>
      <c r="E10" s="13">
        <v>38854</v>
      </c>
      <c r="F10" s="13">
        <v>45211</v>
      </c>
      <c r="G10" s="13">
        <v>56757</v>
      </c>
      <c r="H10" s="13">
        <v>49711</v>
      </c>
      <c r="I10" s="13">
        <v>9779</v>
      </c>
      <c r="J10" s="13">
        <v>20678</v>
      </c>
      <c r="K10" s="11">
        <f>SUM(B10:J10)</f>
        <v>377856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214047</v>
      </c>
      <c r="C12" s="17">
        <f t="shared" si="3"/>
        <v>268051</v>
      </c>
      <c r="D12" s="17">
        <f t="shared" si="3"/>
        <v>277103</v>
      </c>
      <c r="E12" s="17">
        <f t="shared" si="3"/>
        <v>192520</v>
      </c>
      <c r="F12" s="17">
        <f t="shared" si="3"/>
        <v>253924</v>
      </c>
      <c r="G12" s="17">
        <f t="shared" si="3"/>
        <v>438775</v>
      </c>
      <c r="H12" s="17">
        <f t="shared" si="3"/>
        <v>204596</v>
      </c>
      <c r="I12" s="17">
        <f t="shared" si="3"/>
        <v>37907</v>
      </c>
      <c r="J12" s="17">
        <f t="shared" si="3"/>
        <v>113712</v>
      </c>
      <c r="K12" s="11">
        <f aca="true" t="shared" si="4" ref="K12:K27">SUM(B12:J12)</f>
        <v>2000635</v>
      </c>
    </row>
    <row r="13" spans="1:13" ht="17.25" customHeight="1">
      <c r="A13" s="14" t="s">
        <v>20</v>
      </c>
      <c r="B13" s="13">
        <v>108888</v>
      </c>
      <c r="C13" s="13">
        <v>145443</v>
      </c>
      <c r="D13" s="13">
        <v>154631</v>
      </c>
      <c r="E13" s="13">
        <v>104796</v>
      </c>
      <c r="F13" s="13">
        <v>134735</v>
      </c>
      <c r="G13" s="13">
        <v>217717</v>
      </c>
      <c r="H13" s="13">
        <v>101031</v>
      </c>
      <c r="I13" s="13">
        <v>22361</v>
      </c>
      <c r="J13" s="13">
        <v>62948</v>
      </c>
      <c r="K13" s="11">
        <f t="shared" si="4"/>
        <v>1052550</v>
      </c>
      <c r="L13" s="52"/>
      <c r="M13" s="53"/>
    </row>
    <row r="14" spans="1:12" ht="17.25" customHeight="1">
      <c r="A14" s="14" t="s">
        <v>21</v>
      </c>
      <c r="B14" s="13">
        <v>100019</v>
      </c>
      <c r="C14" s="13">
        <v>115391</v>
      </c>
      <c r="D14" s="13">
        <v>117439</v>
      </c>
      <c r="E14" s="13">
        <v>82939</v>
      </c>
      <c r="F14" s="13">
        <v>114173</v>
      </c>
      <c r="G14" s="13">
        <v>212738</v>
      </c>
      <c r="H14" s="13">
        <v>96488</v>
      </c>
      <c r="I14" s="13">
        <v>14451</v>
      </c>
      <c r="J14" s="13">
        <v>49073</v>
      </c>
      <c r="K14" s="11">
        <f t="shared" si="4"/>
        <v>902711</v>
      </c>
      <c r="L14" s="52"/>
    </row>
    <row r="15" spans="1:11" ht="17.25" customHeight="1">
      <c r="A15" s="14" t="s">
        <v>22</v>
      </c>
      <c r="B15" s="13">
        <v>5140</v>
      </c>
      <c r="C15" s="13">
        <v>7217</v>
      </c>
      <c r="D15" s="13">
        <v>5033</v>
      </c>
      <c r="E15" s="13">
        <v>4785</v>
      </c>
      <c r="F15" s="13">
        <v>5016</v>
      </c>
      <c r="G15" s="13">
        <v>8320</v>
      </c>
      <c r="H15" s="13">
        <v>7077</v>
      </c>
      <c r="I15" s="13">
        <v>1095</v>
      </c>
      <c r="J15" s="13">
        <v>1691</v>
      </c>
      <c r="K15" s="11">
        <f t="shared" si="4"/>
        <v>45374</v>
      </c>
    </row>
    <row r="16" spans="1:11" ht="17.25" customHeight="1">
      <c r="A16" s="15" t="s">
        <v>95</v>
      </c>
      <c r="B16" s="13">
        <f>B17+B18+B19</f>
        <v>43074</v>
      </c>
      <c r="C16" s="13">
        <f aca="true" t="shared" si="5" ref="C16:J16">C17+C18+C19</f>
        <v>50612</v>
      </c>
      <c r="D16" s="13">
        <f t="shared" si="5"/>
        <v>53248</v>
      </c>
      <c r="E16" s="13">
        <f t="shared" si="5"/>
        <v>35964</v>
      </c>
      <c r="F16" s="13">
        <f t="shared" si="5"/>
        <v>58377</v>
      </c>
      <c r="G16" s="13">
        <f t="shared" si="5"/>
        <v>107520</v>
      </c>
      <c r="H16" s="13">
        <f t="shared" si="5"/>
        <v>36423</v>
      </c>
      <c r="I16" s="13">
        <f t="shared" si="5"/>
        <v>8182</v>
      </c>
      <c r="J16" s="13">
        <f t="shared" si="5"/>
        <v>22885</v>
      </c>
      <c r="K16" s="11">
        <f t="shared" si="4"/>
        <v>416285</v>
      </c>
    </row>
    <row r="17" spans="1:11" ht="17.25" customHeight="1">
      <c r="A17" s="14" t="s">
        <v>96</v>
      </c>
      <c r="B17" s="13">
        <v>23038</v>
      </c>
      <c r="C17" s="13">
        <v>29363</v>
      </c>
      <c r="D17" s="13">
        <v>28558</v>
      </c>
      <c r="E17" s="13">
        <v>19884</v>
      </c>
      <c r="F17" s="13">
        <v>32488</v>
      </c>
      <c r="G17" s="13">
        <v>55784</v>
      </c>
      <c r="H17" s="13">
        <v>20902</v>
      </c>
      <c r="I17" s="13">
        <v>4931</v>
      </c>
      <c r="J17" s="13">
        <v>11900</v>
      </c>
      <c r="K17" s="11">
        <f t="shared" si="4"/>
        <v>226848</v>
      </c>
    </row>
    <row r="18" spans="1:11" ht="17.25" customHeight="1">
      <c r="A18" s="14" t="s">
        <v>97</v>
      </c>
      <c r="B18" s="13">
        <v>19399</v>
      </c>
      <c r="C18" s="13">
        <v>20308</v>
      </c>
      <c r="D18" s="13">
        <v>24074</v>
      </c>
      <c r="E18" s="13">
        <v>15517</v>
      </c>
      <c r="F18" s="13">
        <v>25228</v>
      </c>
      <c r="G18" s="13">
        <v>50620</v>
      </c>
      <c r="H18" s="13">
        <v>14753</v>
      </c>
      <c r="I18" s="13">
        <v>3137</v>
      </c>
      <c r="J18" s="13">
        <v>10751</v>
      </c>
      <c r="K18" s="11">
        <f t="shared" si="4"/>
        <v>183787</v>
      </c>
    </row>
    <row r="19" spans="1:11" ht="17.25" customHeight="1">
      <c r="A19" s="14" t="s">
        <v>98</v>
      </c>
      <c r="B19" s="13">
        <v>637</v>
      </c>
      <c r="C19" s="13">
        <v>941</v>
      </c>
      <c r="D19" s="13">
        <v>616</v>
      </c>
      <c r="E19" s="13">
        <v>563</v>
      </c>
      <c r="F19" s="13">
        <v>661</v>
      </c>
      <c r="G19" s="13">
        <v>1116</v>
      </c>
      <c r="H19" s="13">
        <v>768</v>
      </c>
      <c r="I19" s="13">
        <v>114</v>
      </c>
      <c r="J19" s="13">
        <v>234</v>
      </c>
      <c r="K19" s="11">
        <f t="shared" si="4"/>
        <v>5650</v>
      </c>
    </row>
    <row r="20" spans="1:11" ht="17.25" customHeight="1">
      <c r="A20" s="16" t="s">
        <v>23</v>
      </c>
      <c r="B20" s="11">
        <f>+B21+B22+B23</f>
        <v>156810</v>
      </c>
      <c r="C20" s="11">
        <f aca="true" t="shared" si="6" ref="C20:J20">+C21+C22+C23</f>
        <v>170192</v>
      </c>
      <c r="D20" s="11">
        <f t="shared" si="6"/>
        <v>197564</v>
      </c>
      <c r="E20" s="11">
        <f t="shared" si="6"/>
        <v>125425</v>
      </c>
      <c r="F20" s="11">
        <f t="shared" si="6"/>
        <v>196769</v>
      </c>
      <c r="G20" s="11">
        <f t="shared" si="6"/>
        <v>366848</v>
      </c>
      <c r="H20" s="11">
        <f t="shared" si="6"/>
        <v>128344</v>
      </c>
      <c r="I20" s="11">
        <f t="shared" si="6"/>
        <v>30574</v>
      </c>
      <c r="J20" s="11">
        <f t="shared" si="6"/>
        <v>76897</v>
      </c>
      <c r="K20" s="11">
        <f t="shared" si="4"/>
        <v>1449423</v>
      </c>
    </row>
    <row r="21" spans="1:12" ht="17.25" customHeight="1">
      <c r="A21" s="12" t="s">
        <v>24</v>
      </c>
      <c r="B21" s="13">
        <v>88392</v>
      </c>
      <c r="C21" s="13">
        <v>105646</v>
      </c>
      <c r="D21" s="13">
        <v>123712</v>
      </c>
      <c r="E21" s="13">
        <v>76889</v>
      </c>
      <c r="F21" s="13">
        <v>116306</v>
      </c>
      <c r="G21" s="13">
        <v>199678</v>
      </c>
      <c r="H21" s="13">
        <v>74638</v>
      </c>
      <c r="I21" s="13">
        <v>19616</v>
      </c>
      <c r="J21" s="13">
        <v>46994</v>
      </c>
      <c r="K21" s="11">
        <f t="shared" si="4"/>
        <v>851871</v>
      </c>
      <c r="L21" s="52"/>
    </row>
    <row r="22" spans="1:12" ht="17.25" customHeight="1">
      <c r="A22" s="12" t="s">
        <v>25</v>
      </c>
      <c r="B22" s="13">
        <v>65730</v>
      </c>
      <c r="C22" s="13">
        <v>61389</v>
      </c>
      <c r="D22" s="13">
        <v>71156</v>
      </c>
      <c r="E22" s="13">
        <v>46512</v>
      </c>
      <c r="F22" s="13">
        <v>77923</v>
      </c>
      <c r="G22" s="13">
        <v>162557</v>
      </c>
      <c r="H22" s="13">
        <v>50777</v>
      </c>
      <c r="I22" s="13">
        <v>10414</v>
      </c>
      <c r="J22" s="13">
        <v>29062</v>
      </c>
      <c r="K22" s="11">
        <f t="shared" si="4"/>
        <v>575520</v>
      </c>
      <c r="L22" s="52"/>
    </row>
    <row r="23" spans="1:11" ht="17.25" customHeight="1">
      <c r="A23" s="12" t="s">
        <v>26</v>
      </c>
      <c r="B23" s="13">
        <v>2688</v>
      </c>
      <c r="C23" s="13">
        <v>3157</v>
      </c>
      <c r="D23" s="13">
        <v>2696</v>
      </c>
      <c r="E23" s="13">
        <v>2024</v>
      </c>
      <c r="F23" s="13">
        <v>2540</v>
      </c>
      <c r="G23" s="13">
        <v>4613</v>
      </c>
      <c r="H23" s="13">
        <v>2929</v>
      </c>
      <c r="I23" s="13">
        <v>544</v>
      </c>
      <c r="J23" s="13">
        <v>841</v>
      </c>
      <c r="K23" s="11">
        <f t="shared" si="4"/>
        <v>22032</v>
      </c>
    </row>
    <row r="24" spans="1:11" ht="17.25" customHeight="1">
      <c r="A24" s="16" t="s">
        <v>27</v>
      </c>
      <c r="B24" s="13">
        <f>+B25+B26</f>
        <v>117451</v>
      </c>
      <c r="C24" s="13">
        <f aca="true" t="shared" si="7" ref="C24:J24">+C25+C26</f>
        <v>157435</v>
      </c>
      <c r="D24" s="13">
        <f t="shared" si="7"/>
        <v>173921</v>
      </c>
      <c r="E24" s="13">
        <f t="shared" si="7"/>
        <v>111112</v>
      </c>
      <c r="F24" s="13">
        <f t="shared" si="7"/>
        <v>135754</v>
      </c>
      <c r="G24" s="13">
        <f t="shared" si="7"/>
        <v>194432</v>
      </c>
      <c r="H24" s="13">
        <f t="shared" si="7"/>
        <v>92762</v>
      </c>
      <c r="I24" s="13">
        <f t="shared" si="7"/>
        <v>28549</v>
      </c>
      <c r="J24" s="13">
        <f t="shared" si="7"/>
        <v>75259</v>
      </c>
      <c r="K24" s="11">
        <f t="shared" si="4"/>
        <v>1086675</v>
      </c>
    </row>
    <row r="25" spans="1:12" ht="17.25" customHeight="1">
      <c r="A25" s="12" t="s">
        <v>131</v>
      </c>
      <c r="B25" s="13">
        <v>67935</v>
      </c>
      <c r="C25" s="13">
        <v>97154</v>
      </c>
      <c r="D25" s="13">
        <v>113671</v>
      </c>
      <c r="E25" s="13">
        <v>71585</v>
      </c>
      <c r="F25" s="13">
        <v>82567</v>
      </c>
      <c r="G25" s="13">
        <v>111948</v>
      </c>
      <c r="H25" s="13">
        <v>55219</v>
      </c>
      <c r="I25" s="13">
        <v>20386</v>
      </c>
      <c r="J25" s="13">
        <v>47955</v>
      </c>
      <c r="K25" s="11">
        <f t="shared" si="4"/>
        <v>668420</v>
      </c>
      <c r="L25" s="52"/>
    </row>
    <row r="26" spans="1:12" ht="17.25" customHeight="1">
      <c r="A26" s="12" t="s">
        <v>132</v>
      </c>
      <c r="B26" s="13">
        <v>49516</v>
      </c>
      <c r="C26" s="13">
        <v>60281</v>
      </c>
      <c r="D26" s="13">
        <v>60250</v>
      </c>
      <c r="E26" s="13">
        <v>39527</v>
      </c>
      <c r="F26" s="13">
        <v>53187</v>
      </c>
      <c r="G26" s="13">
        <v>82484</v>
      </c>
      <c r="H26" s="13">
        <v>37543</v>
      </c>
      <c r="I26" s="13">
        <v>8163</v>
      </c>
      <c r="J26" s="13">
        <v>27304</v>
      </c>
      <c r="K26" s="11">
        <f t="shared" si="4"/>
        <v>418255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5041</v>
      </c>
      <c r="I27" s="11">
        <v>0</v>
      </c>
      <c r="J27" s="11">
        <v>0</v>
      </c>
      <c r="K27" s="11">
        <f t="shared" si="4"/>
        <v>5041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17005.39</v>
      </c>
      <c r="I35" s="19">
        <v>0</v>
      </c>
      <c r="J35" s="19">
        <v>0</v>
      </c>
      <c r="K35" s="23">
        <f>SUM(B35:J35)</f>
        <v>17005.39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1615646.9099999997</v>
      </c>
      <c r="C47" s="22">
        <f aca="true" t="shared" si="12" ref="C47:H47">+C48+C57</f>
        <v>2213662.62</v>
      </c>
      <c r="D47" s="22">
        <f t="shared" si="12"/>
        <v>2681617.52</v>
      </c>
      <c r="E47" s="22">
        <f t="shared" si="12"/>
        <v>1523206.1199999999</v>
      </c>
      <c r="F47" s="22">
        <f t="shared" si="12"/>
        <v>2058222.4600000002</v>
      </c>
      <c r="G47" s="22">
        <f t="shared" si="12"/>
        <v>2926451.83</v>
      </c>
      <c r="H47" s="22">
        <f t="shared" si="12"/>
        <v>1511564.3</v>
      </c>
      <c r="I47" s="22">
        <f>+I48+I57</f>
        <v>581919.76</v>
      </c>
      <c r="J47" s="22">
        <f>+J48+J57</f>
        <v>943799.2400000001</v>
      </c>
      <c r="K47" s="22">
        <f>SUM(B47:J47)</f>
        <v>16056090.760000002</v>
      </c>
    </row>
    <row r="48" spans="1:11" ht="17.25" customHeight="1">
      <c r="A48" s="16" t="s">
        <v>113</v>
      </c>
      <c r="B48" s="23">
        <f>SUM(B49:B56)</f>
        <v>1596950.7399999998</v>
      </c>
      <c r="C48" s="23">
        <f aca="true" t="shared" si="13" ref="C48:J48">SUM(C49:C56)</f>
        <v>2190182.6100000003</v>
      </c>
      <c r="D48" s="23">
        <f t="shared" si="13"/>
        <v>2656162.71</v>
      </c>
      <c r="E48" s="23">
        <f t="shared" si="13"/>
        <v>1500820.5899999999</v>
      </c>
      <c r="F48" s="23">
        <f t="shared" si="13"/>
        <v>2034605.4600000002</v>
      </c>
      <c r="G48" s="23">
        <f t="shared" si="13"/>
        <v>2896836.38</v>
      </c>
      <c r="H48" s="23">
        <f t="shared" si="13"/>
        <v>1491493.94</v>
      </c>
      <c r="I48" s="23">
        <f t="shared" si="13"/>
        <v>581919.76</v>
      </c>
      <c r="J48" s="23">
        <f t="shared" si="13"/>
        <v>929798.3500000001</v>
      </c>
      <c r="K48" s="23">
        <f aca="true" t="shared" si="14" ref="K48:K57">SUM(B48:J48)</f>
        <v>15878770.540000001</v>
      </c>
    </row>
    <row r="49" spans="1:11" ht="17.25" customHeight="1">
      <c r="A49" s="34" t="s">
        <v>44</v>
      </c>
      <c r="B49" s="23">
        <f aca="true" t="shared" si="15" ref="B49:H49">ROUND(B30*B7,2)</f>
        <v>1595615.67</v>
      </c>
      <c r="C49" s="23">
        <f t="shared" si="15"/>
        <v>2183005.33</v>
      </c>
      <c r="D49" s="23">
        <f t="shared" si="15"/>
        <v>2653568.2</v>
      </c>
      <c r="E49" s="23">
        <f t="shared" si="15"/>
        <v>1499683.16</v>
      </c>
      <c r="F49" s="23">
        <f t="shared" si="15"/>
        <v>2032567.1</v>
      </c>
      <c r="G49" s="23">
        <f t="shared" si="15"/>
        <v>2893947.19</v>
      </c>
      <c r="H49" s="23">
        <f t="shared" si="15"/>
        <v>1473151.14</v>
      </c>
      <c r="I49" s="23">
        <f>ROUND(I30*I7,2)</f>
        <v>580854.04</v>
      </c>
      <c r="J49" s="23">
        <f>ROUND(J30*J7,2)</f>
        <v>927581.31</v>
      </c>
      <c r="K49" s="23">
        <f t="shared" si="14"/>
        <v>15839973.140000002</v>
      </c>
    </row>
    <row r="50" spans="1:11" ht="17.25" customHeight="1">
      <c r="A50" s="34" t="s">
        <v>45</v>
      </c>
      <c r="B50" s="19">
        <v>0</v>
      </c>
      <c r="C50" s="23">
        <f>ROUND(C31*C7,2)</f>
        <v>4852.34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4852.34</v>
      </c>
    </row>
    <row r="51" spans="1:11" ht="17.25" customHeight="1">
      <c r="A51" s="66" t="s">
        <v>106</v>
      </c>
      <c r="B51" s="67">
        <f aca="true" t="shared" si="16" ref="B51:H51">ROUND(B32*B7,2)</f>
        <v>-2756.61</v>
      </c>
      <c r="C51" s="67">
        <f t="shared" si="16"/>
        <v>-3448.78</v>
      </c>
      <c r="D51" s="67">
        <f t="shared" si="16"/>
        <v>-3791.25</v>
      </c>
      <c r="E51" s="67">
        <f t="shared" si="16"/>
        <v>-2307.97</v>
      </c>
      <c r="F51" s="67">
        <f t="shared" si="16"/>
        <v>-3243.16</v>
      </c>
      <c r="G51" s="67">
        <f t="shared" si="16"/>
        <v>-4540.89</v>
      </c>
      <c r="H51" s="67">
        <f t="shared" si="16"/>
        <v>-2377.63</v>
      </c>
      <c r="I51" s="19">
        <v>0</v>
      </c>
      <c r="J51" s="19">
        <v>0</v>
      </c>
      <c r="K51" s="67">
        <f>SUM(B51:J51)</f>
        <v>-22466.29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17005.39</v>
      </c>
      <c r="I53" s="31">
        <f>+I35</f>
        <v>0</v>
      </c>
      <c r="J53" s="31">
        <f>+J35</f>
        <v>0</v>
      </c>
      <c r="K53" s="23">
        <f t="shared" si="14"/>
        <v>17005.39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-282131.04</v>
      </c>
      <c r="C61" s="35">
        <f t="shared" si="17"/>
        <v>-245352.19</v>
      </c>
      <c r="D61" s="35">
        <f t="shared" si="17"/>
        <v>-274572.59</v>
      </c>
      <c r="E61" s="35">
        <f t="shared" si="17"/>
        <v>-306362.46</v>
      </c>
      <c r="F61" s="35">
        <f t="shared" si="17"/>
        <v>-318925.49999999994</v>
      </c>
      <c r="G61" s="35">
        <f t="shared" si="17"/>
        <v>-343553.24000000005</v>
      </c>
      <c r="H61" s="35">
        <f t="shared" si="17"/>
        <v>-203220.84999999998</v>
      </c>
      <c r="I61" s="35">
        <f t="shared" si="17"/>
        <v>-104469.49</v>
      </c>
      <c r="J61" s="35">
        <f t="shared" si="17"/>
        <v>-88954.01999999999</v>
      </c>
      <c r="K61" s="35">
        <f>SUM(B61:J61)</f>
        <v>-2167541.38</v>
      </c>
    </row>
    <row r="62" spans="1:11" ht="18.75" customHeight="1">
      <c r="A62" s="16" t="s">
        <v>75</v>
      </c>
      <c r="B62" s="35">
        <f aca="true" t="shared" si="18" ref="B62:J62">B63+B64+B65+B66+B67+B68</f>
        <v>-267620.08999999997</v>
      </c>
      <c r="C62" s="35">
        <f t="shared" si="18"/>
        <v>-223469.13</v>
      </c>
      <c r="D62" s="35">
        <f t="shared" si="18"/>
        <v>-252585</v>
      </c>
      <c r="E62" s="35">
        <f t="shared" si="18"/>
        <v>-292397.7</v>
      </c>
      <c r="F62" s="35">
        <f t="shared" si="18"/>
        <v>-299219.56999999995</v>
      </c>
      <c r="G62" s="35">
        <f t="shared" si="18"/>
        <v>-310925.9</v>
      </c>
      <c r="H62" s="35">
        <f t="shared" si="18"/>
        <v>-188901.8</v>
      </c>
      <c r="I62" s="35">
        <f t="shared" si="18"/>
        <v>-37160.2</v>
      </c>
      <c r="J62" s="35">
        <f t="shared" si="18"/>
        <v>-78576.4</v>
      </c>
      <c r="K62" s="35">
        <f aca="true" t="shared" si="19" ref="K62:K91">SUM(B62:J62)</f>
        <v>-1950855.7899999996</v>
      </c>
    </row>
    <row r="63" spans="1:11" ht="18.75" customHeight="1">
      <c r="A63" s="12" t="s">
        <v>76</v>
      </c>
      <c r="B63" s="35">
        <f>-ROUND(B9*$D$3,2)</f>
        <v>-163061.8</v>
      </c>
      <c r="C63" s="35">
        <f aca="true" t="shared" si="20" ref="C63:J63">-ROUND(C9*$D$3,2)</f>
        <v>-218659.6</v>
      </c>
      <c r="D63" s="35">
        <f t="shared" si="20"/>
        <v>-214369.4</v>
      </c>
      <c r="E63" s="35">
        <f t="shared" si="20"/>
        <v>-147645.2</v>
      </c>
      <c r="F63" s="35">
        <f t="shared" si="20"/>
        <v>-171801.8</v>
      </c>
      <c r="G63" s="35">
        <f t="shared" si="20"/>
        <v>-215676.6</v>
      </c>
      <c r="H63" s="35">
        <f t="shared" si="20"/>
        <v>-188901.8</v>
      </c>
      <c r="I63" s="35">
        <f t="shared" si="20"/>
        <v>-37160.2</v>
      </c>
      <c r="J63" s="35">
        <f t="shared" si="20"/>
        <v>-78576.4</v>
      </c>
      <c r="K63" s="35">
        <f t="shared" si="19"/>
        <v>-1435852.8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-1250.2</v>
      </c>
      <c r="C65" s="35">
        <v>-258.4</v>
      </c>
      <c r="D65" s="35">
        <v>-247</v>
      </c>
      <c r="E65" s="35">
        <v>-600.4</v>
      </c>
      <c r="F65" s="35">
        <v>-714.4</v>
      </c>
      <c r="G65" s="35">
        <v>-399</v>
      </c>
      <c r="H65" s="19">
        <v>0</v>
      </c>
      <c r="I65" s="19">
        <v>0</v>
      </c>
      <c r="J65" s="19">
        <v>0</v>
      </c>
      <c r="K65" s="35">
        <f t="shared" si="19"/>
        <v>-3469.4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-103308.09</v>
      </c>
      <c r="C67" s="35">
        <v>-4551.13</v>
      </c>
      <c r="D67" s="35">
        <v>-37968.6</v>
      </c>
      <c r="E67" s="35">
        <v>-144152.1</v>
      </c>
      <c r="F67" s="35">
        <v>-126703.37</v>
      </c>
      <c r="G67" s="35">
        <v>-94850.3</v>
      </c>
      <c r="H67" s="19">
        <v>0</v>
      </c>
      <c r="I67" s="19">
        <v>0</v>
      </c>
      <c r="J67" s="19">
        <v>0</v>
      </c>
      <c r="K67" s="35">
        <f t="shared" si="19"/>
        <v>-511533.59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-21883.06</v>
      </c>
      <c r="D69" s="67">
        <f t="shared" si="21"/>
        <v>-21987.59</v>
      </c>
      <c r="E69" s="67">
        <f t="shared" si="21"/>
        <v>-13964.76</v>
      </c>
      <c r="F69" s="67">
        <f t="shared" si="21"/>
        <v>-19705.93</v>
      </c>
      <c r="G69" s="67">
        <f t="shared" si="21"/>
        <v>-32627.34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-216685.59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35">
        <v>-741.4</v>
      </c>
      <c r="D80" s="19">
        <v>0</v>
      </c>
      <c r="E80" s="19">
        <v>0</v>
      </c>
      <c r="F80" s="35">
        <v>-134.8</v>
      </c>
      <c r="G80" s="35">
        <v>-2877.98</v>
      </c>
      <c r="H80" s="19">
        <v>0</v>
      </c>
      <c r="I80" s="19">
        <v>0</v>
      </c>
      <c r="J80" s="19">
        <v>0</v>
      </c>
      <c r="K80" s="67">
        <f t="shared" si="19"/>
        <v>-3754.1800000000003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1333515.8699999999</v>
      </c>
      <c r="C104" s="24">
        <f t="shared" si="22"/>
        <v>1968310.4300000004</v>
      </c>
      <c r="D104" s="24">
        <f t="shared" si="22"/>
        <v>2407044.93</v>
      </c>
      <c r="E104" s="24">
        <f t="shared" si="22"/>
        <v>1216843.66</v>
      </c>
      <c r="F104" s="24">
        <f t="shared" si="22"/>
        <v>1739296.9600000002</v>
      </c>
      <c r="G104" s="24">
        <f t="shared" si="22"/>
        <v>2582898.5900000003</v>
      </c>
      <c r="H104" s="24">
        <f t="shared" si="22"/>
        <v>1308343.45</v>
      </c>
      <c r="I104" s="24">
        <f>+I105+I106</f>
        <v>477450.27</v>
      </c>
      <c r="J104" s="24">
        <f>+J105+J106</f>
        <v>854845.2200000001</v>
      </c>
      <c r="K104" s="48">
        <f>SUM(B104:J104)</f>
        <v>13888549.38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1314819.7</v>
      </c>
      <c r="C105" s="24">
        <f t="shared" si="23"/>
        <v>1944830.4200000004</v>
      </c>
      <c r="D105" s="24">
        <f t="shared" si="23"/>
        <v>2381590.12</v>
      </c>
      <c r="E105" s="24">
        <f t="shared" si="23"/>
        <v>1194458.13</v>
      </c>
      <c r="F105" s="24">
        <f t="shared" si="23"/>
        <v>1715679.9600000002</v>
      </c>
      <c r="G105" s="24">
        <f t="shared" si="23"/>
        <v>2553283.14</v>
      </c>
      <c r="H105" s="24">
        <f t="shared" si="23"/>
        <v>1288273.0899999999</v>
      </c>
      <c r="I105" s="24">
        <f t="shared" si="23"/>
        <v>477450.27</v>
      </c>
      <c r="J105" s="24">
        <f t="shared" si="23"/>
        <v>840844.3300000001</v>
      </c>
      <c r="K105" s="48">
        <f>SUM(B105:J105)</f>
        <v>13711229.16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13888549.360000005</v>
      </c>
      <c r="L112" s="54"/>
    </row>
    <row r="113" spans="1:11" ht="18.75" customHeight="1">
      <c r="A113" s="26" t="s">
        <v>71</v>
      </c>
      <c r="B113" s="27">
        <v>170926.56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170926.56</v>
      </c>
    </row>
    <row r="114" spans="1:11" ht="18.75" customHeight="1">
      <c r="A114" s="26" t="s">
        <v>72</v>
      </c>
      <c r="B114" s="27">
        <v>1162589.31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1162589.31</v>
      </c>
    </row>
    <row r="115" spans="1:11" ht="18.75" customHeight="1">
      <c r="A115" s="26" t="s">
        <v>73</v>
      </c>
      <c r="B115" s="40">
        <v>0</v>
      </c>
      <c r="C115" s="27">
        <f>+C104</f>
        <v>1968310.4300000004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1968310.4300000004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2407044.93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2407044.93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1216843.66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1216843.66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334778.25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334778.25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619816.4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619816.4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87964.67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87964.67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696737.63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696737.63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776522.81</v>
      </c>
      <c r="H122" s="40">
        <v>0</v>
      </c>
      <c r="I122" s="40">
        <v>0</v>
      </c>
      <c r="J122" s="40">
        <v>0</v>
      </c>
      <c r="K122" s="41">
        <f t="shared" si="25"/>
        <v>776522.81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60351.3</v>
      </c>
      <c r="H123" s="40">
        <v>0</v>
      </c>
      <c r="I123" s="40">
        <v>0</v>
      </c>
      <c r="J123" s="40">
        <v>0</v>
      </c>
      <c r="K123" s="41">
        <f t="shared" si="25"/>
        <v>60351.3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374832.86</v>
      </c>
      <c r="H124" s="40">
        <v>0</v>
      </c>
      <c r="I124" s="40">
        <v>0</v>
      </c>
      <c r="J124" s="40">
        <v>0</v>
      </c>
      <c r="K124" s="41">
        <f t="shared" si="25"/>
        <v>374832.86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372344.9</v>
      </c>
      <c r="H125" s="40">
        <v>0</v>
      </c>
      <c r="I125" s="40">
        <v>0</v>
      </c>
      <c r="J125" s="40">
        <v>0</v>
      </c>
      <c r="K125" s="41">
        <f t="shared" si="25"/>
        <v>372344.9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998846.72</v>
      </c>
      <c r="H126" s="40">
        <v>0</v>
      </c>
      <c r="I126" s="40">
        <v>0</v>
      </c>
      <c r="J126" s="40">
        <v>0</v>
      </c>
      <c r="K126" s="41">
        <f t="shared" si="25"/>
        <v>998846.72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463554.98</v>
      </c>
      <c r="I127" s="40">
        <v>0</v>
      </c>
      <c r="J127" s="40">
        <v>0</v>
      </c>
      <c r="K127" s="41">
        <f t="shared" si="25"/>
        <v>463554.98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844788.46</v>
      </c>
      <c r="I128" s="40">
        <v>0</v>
      </c>
      <c r="J128" s="40">
        <v>0</v>
      </c>
      <c r="K128" s="41">
        <f t="shared" si="25"/>
        <v>844788.46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477450.27</v>
      </c>
      <c r="J129" s="40">
        <v>0</v>
      </c>
      <c r="K129" s="41">
        <f t="shared" si="25"/>
        <v>477450.27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854845.22</v>
      </c>
      <c r="K130" s="44">
        <f t="shared" si="25"/>
        <v>854845.22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2017-01-03T18:18:13Z</dcterms:modified>
  <cp:category/>
  <cp:version/>
  <cp:contentType/>
  <cp:contentStatus/>
</cp:coreProperties>
</file>