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<sst xmlns="http://schemas.openxmlformats.org/spreadsheetml/2006/main" count="134" uniqueCount="134">
  <si>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</si>
  <si>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</si>
  <si>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</si>
  <si>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</si>
  <si>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</si>
  <si>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</si>
  <si>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</si>
  <si>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</si>
  <si>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</si>
  <si>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</si>
  <si>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</si>
  <si>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</si>
  <si>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</si>
  <si>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</si>
  <si>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</si>
  <si>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</si>
  <si>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</si>
  <si>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</si>
  <si>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</si>
  <si>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</si>
  <si>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</si>
  <si>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</si>
  <si>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</si>
  <si>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</si>
  <si>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</si>
  <si>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</si>
  <si>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</si>
  <si>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</si>
  <si>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</si>
  <si>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</si>
  <si>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</si>
  <si>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</si>
  <si>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</si>
  <si>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</si>
  <si>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</si>
  <si>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</si>
  <si>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</si>
  <si>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</si>
  <si>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</si>
  <si>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</si>
  <si>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</si>
  <si>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</si>
  <si>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</si>
  <si>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</si>
  <si>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</si>
  <si>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</si>
  <si>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</si>
  <si>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</si>
  <si>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</si>
  <si>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</si>
  <si>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</si>
  <si>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</si>
  <si>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</si>
  <si>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</si>
  <si>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</si>
  <si>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</si>
  <si>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</si>
  <si>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</si>
  <si>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</si>
  <si>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</si>
  <si>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</si>
  <si>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</si>
  <si>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</si>
  <si>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</si>
  <si>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</si>
  <si>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</si>
  <si>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</si>
  <si>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</si>
  <si>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</si>
  <si>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</si>
  <si>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</si>
  <si>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</si>
  <si>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</si>
  <si>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</si>
  <si>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</si>
  <si>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</si>
  <si>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</si>
  <si>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</si>
  <si>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</si>
  <si>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</si>
  <si>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</si>
  <si>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</si>
  <si>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</si>
  <si>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</si>
  <si>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</si>
  <si>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</si>
  <si>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</si>
  <si>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</si>
  <si>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</si>
  <si>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</si>
  <si>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</si>
  <si>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</si>
  <si>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</si>
  <si>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</si>
  <si>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</si>
  <si>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</si>
  <si>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</si>
  <si>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</si>
  <si>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</si>
  <si>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</si>
  <si>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</si>
  <si>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</si>
  <si>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</si>
  <si>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</si>
  <si>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</si>
  <si>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</si>
  <si>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</si>
  <si>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</si>
  <si>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</si>
  <si>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</si>
  <si>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</si>
  <si>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</si>
  <si>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</si>
  <si>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</si>
  <si>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</si>
  <si>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</si>
  <si>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</si>
  <si>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</si>
  <si>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</si>
  <si>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</si>
  <si>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</si>
  <si>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</si>
  <si>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</si>
  <si>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</si>
  <si>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</si>
  <si>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</si>
  <si>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</si>
  <si>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</si>
  <si>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</si>
  <si>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</si>
  <si>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</si>
  <si>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</si>
  <si>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</si>
  <si>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18/12/16 - VENCIMENTO 02/01/17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</si>
</sst>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199569</v>
      </c>
      <c r="C7" s="9">
        <f t="shared" si="0"/>
        <v>266642</v>
      </c>
      <c r="D7" s="9">
        <f t="shared" si="0"/>
        <v>305431</v>
      </c>
      <c r="E7" s="9">
        <f t="shared" si="0"/>
        <v>171030</v>
      </c>
      <c r="F7" s="9">
        <f t="shared" si="0"/>
        <v>278980</v>
      </c>
      <c r="G7" s="9">
        <f t="shared" si="0"/>
        <v>441951</v>
      </c>
      <c r="H7" s="9">
        <f t="shared" si="0"/>
        <v>157413</v>
      </c>
      <c r="I7" s="9">
        <f t="shared" si="0"/>
        <v>33599</v>
      </c>
      <c r="J7" s="9">
        <f t="shared" si="0"/>
        <v>142874</v>
      </c>
      <c r="K7" s="9">
        <f t="shared" si="0"/>
        <v>1997489</v>
      </c>
      <c r="L7" s="52"/>
    </row>
    <row r="8" spans="1:11" ht="17.25" customHeight="1">
      <c r="A8" s="10" t="s">
        <v>99</v>
      </c>
      <c r="B8" s="11">
        <f>B9+B12+B16</f>
        <v>101324</v>
      </c>
      <c r="C8" s="11">
        <f aca="true" t="shared" si="1" ref="C8:J8">C9+C12+C16</f>
        <v>140893</v>
      </c>
      <c r="D8" s="11">
        <f t="shared" si="1"/>
        <v>152385</v>
      </c>
      <c r="E8" s="11">
        <f t="shared" si="1"/>
        <v>88980</v>
      </c>
      <c r="F8" s="11">
        <f t="shared" si="1"/>
        <v>138744</v>
      </c>
      <c r="G8" s="11">
        <f t="shared" si="1"/>
        <v>224714</v>
      </c>
      <c r="H8" s="11">
        <f t="shared" si="1"/>
        <v>89171</v>
      </c>
      <c r="I8" s="11">
        <f t="shared" si="1"/>
        <v>15761</v>
      </c>
      <c r="J8" s="11">
        <f t="shared" si="1"/>
        <v>71901</v>
      </c>
      <c r="K8" s="11">
        <f>SUM(B8:J8)</f>
        <v>1023873</v>
      </c>
    </row>
    <row r="9" spans="1:11" ht="17.25" customHeight="1">
      <c r="A9" s="15" t="s">
        <v>17</v>
      </c>
      <c r="B9" s="13">
        <f>+B10+B11</f>
        <v>19702</v>
      </c>
      <c r="C9" s="13">
        <f aca="true" t="shared" si="2" ref="C9:J9">+C10+C11</f>
        <v>30456</v>
      </c>
      <c r="D9" s="13">
        <f t="shared" si="2"/>
        <v>31360</v>
      </c>
      <c r="E9" s="13">
        <f t="shared" si="2"/>
        <v>17973</v>
      </c>
      <c r="F9" s="13">
        <f t="shared" si="2"/>
        <v>23050</v>
      </c>
      <c r="G9" s="13">
        <f t="shared" si="2"/>
        <v>27492</v>
      </c>
      <c r="H9" s="13">
        <f t="shared" si="2"/>
        <v>18559</v>
      </c>
      <c r="I9" s="13">
        <f t="shared" si="2"/>
        <v>4038</v>
      </c>
      <c r="J9" s="13">
        <f t="shared" si="2"/>
        <v>13778</v>
      </c>
      <c r="K9" s="11">
        <f>SUM(B9:J9)</f>
        <v>186408</v>
      </c>
    </row>
    <row r="10" spans="1:11" ht="17.25" customHeight="1">
      <c r="A10" s="29" t="s">
        <v>18</v>
      </c>
      <c r="B10" s="13">
        <v>19702</v>
      </c>
      <c r="C10" s="13">
        <v>30456</v>
      </c>
      <c r="D10" s="13">
        <v>31360</v>
      </c>
      <c r="E10" s="13">
        <v>17973</v>
      </c>
      <c r="F10" s="13">
        <v>23050</v>
      </c>
      <c r="G10" s="13">
        <v>27492</v>
      </c>
      <c r="H10" s="13">
        <v>18559</v>
      </c>
      <c r="I10" s="13">
        <v>4038</v>
      </c>
      <c r="J10" s="13">
        <v>13778</v>
      </c>
      <c r="K10" s="11">
        <f>SUM(B10:J10)</f>
        <v>186408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65312</v>
      </c>
      <c r="C12" s="17">
        <f t="shared" si="3"/>
        <v>90730</v>
      </c>
      <c r="D12" s="17">
        <f t="shared" si="3"/>
        <v>98762</v>
      </c>
      <c r="E12" s="17">
        <f t="shared" si="3"/>
        <v>58355</v>
      </c>
      <c r="F12" s="17">
        <f t="shared" si="3"/>
        <v>90704</v>
      </c>
      <c r="G12" s="17">
        <f t="shared" si="3"/>
        <v>151015</v>
      </c>
      <c r="H12" s="17">
        <f t="shared" si="3"/>
        <v>58297</v>
      </c>
      <c r="I12" s="17">
        <f t="shared" si="3"/>
        <v>9351</v>
      </c>
      <c r="J12" s="17">
        <f t="shared" si="3"/>
        <v>47067</v>
      </c>
      <c r="K12" s="11">
        <f aca="true" t="shared" si="4" ref="K12:K27">SUM(B12:J12)</f>
        <v>669593</v>
      </c>
    </row>
    <row r="13" spans="1:13" ht="17.25" customHeight="1">
      <c r="A13" s="14" t="s">
        <v>20</v>
      </c>
      <c r="B13" s="13">
        <v>32066</v>
      </c>
      <c r="C13" s="13">
        <v>48053</v>
      </c>
      <c r="D13" s="13">
        <v>52731</v>
      </c>
      <c r="E13" s="13">
        <v>31508</v>
      </c>
      <c r="F13" s="13">
        <v>44117</v>
      </c>
      <c r="G13" s="13">
        <v>69101</v>
      </c>
      <c r="H13" s="13">
        <v>26608</v>
      </c>
      <c r="I13" s="13">
        <v>5402</v>
      </c>
      <c r="J13" s="13">
        <v>25326</v>
      </c>
      <c r="K13" s="11">
        <f t="shared" si="4"/>
        <v>334912</v>
      </c>
      <c r="L13" s="52"/>
      <c r="M13" s="53"/>
    </row>
    <row r="14" spans="1:12" ht="17.25" customHeight="1">
      <c r="A14" s="14" t="s">
        <v>21</v>
      </c>
      <c r="B14" s="13">
        <v>31739</v>
      </c>
      <c r="C14" s="13">
        <v>40480</v>
      </c>
      <c r="D14" s="13">
        <v>44267</v>
      </c>
      <c r="E14" s="13">
        <v>25432</v>
      </c>
      <c r="F14" s="13">
        <v>44902</v>
      </c>
      <c r="G14" s="13">
        <v>79474</v>
      </c>
      <c r="H14" s="13">
        <v>29886</v>
      </c>
      <c r="I14" s="13">
        <v>3718</v>
      </c>
      <c r="J14" s="13">
        <v>21053</v>
      </c>
      <c r="K14" s="11">
        <f t="shared" si="4"/>
        <v>320951</v>
      </c>
      <c r="L14" s="52"/>
    </row>
    <row r="15" spans="1:11" ht="17.25" customHeight="1">
      <c r="A15" s="14" t="s">
        <v>22</v>
      </c>
      <c r="B15" s="13">
        <v>1507</v>
      </c>
      <c r="C15" s="13">
        <v>2197</v>
      </c>
      <c r="D15" s="13">
        <v>1764</v>
      </c>
      <c r="E15" s="13">
        <v>1415</v>
      </c>
      <c r="F15" s="13">
        <v>1685</v>
      </c>
      <c r="G15" s="13">
        <v>2440</v>
      </c>
      <c r="H15" s="13">
        <v>1803</v>
      </c>
      <c r="I15" s="13">
        <v>231</v>
      </c>
      <c r="J15" s="13">
        <v>688</v>
      </c>
      <c r="K15" s="11">
        <f t="shared" si="4"/>
        <v>13730</v>
      </c>
    </row>
    <row r="16" spans="1:11" ht="17.25" customHeight="1">
      <c r="A16" s="15" t="s">
        <v>95</v>
      </c>
      <c r="B16" s="13">
        <f>B17+B18+B19</f>
        <v>16310</v>
      </c>
      <c r="C16" s="13">
        <f aca="true" t="shared" si="5" ref="C16:J16">C17+C18+C19</f>
        <v>19707</v>
      </c>
      <c r="D16" s="13">
        <f t="shared" si="5"/>
        <v>22263</v>
      </c>
      <c r="E16" s="13">
        <f t="shared" si="5"/>
        <v>12652</v>
      </c>
      <c r="F16" s="13">
        <f t="shared" si="5"/>
        <v>24990</v>
      </c>
      <c r="G16" s="13">
        <f t="shared" si="5"/>
        <v>46207</v>
      </c>
      <c r="H16" s="13">
        <f t="shared" si="5"/>
        <v>12315</v>
      </c>
      <c r="I16" s="13">
        <f t="shared" si="5"/>
        <v>2372</v>
      </c>
      <c r="J16" s="13">
        <f t="shared" si="5"/>
        <v>11056</v>
      </c>
      <c r="K16" s="11">
        <f t="shared" si="4"/>
        <v>167872</v>
      </c>
    </row>
    <row r="17" spans="1:11" ht="17.25" customHeight="1">
      <c r="A17" s="14" t="s">
        <v>96</v>
      </c>
      <c r="B17" s="13">
        <v>8325</v>
      </c>
      <c r="C17" s="13">
        <v>11057</v>
      </c>
      <c r="D17" s="13">
        <v>11394</v>
      </c>
      <c r="E17" s="13">
        <v>6790</v>
      </c>
      <c r="F17" s="13">
        <v>12928</v>
      </c>
      <c r="G17" s="13">
        <v>20472</v>
      </c>
      <c r="H17" s="13">
        <v>6047</v>
      </c>
      <c r="I17" s="13">
        <v>1391</v>
      </c>
      <c r="J17" s="13">
        <v>5552</v>
      </c>
      <c r="K17" s="11">
        <f t="shared" si="4"/>
        <v>83956</v>
      </c>
    </row>
    <row r="18" spans="1:11" ht="17.25" customHeight="1">
      <c r="A18" s="14" t="s">
        <v>97</v>
      </c>
      <c r="B18" s="13">
        <v>7774</v>
      </c>
      <c r="C18" s="13">
        <v>8366</v>
      </c>
      <c r="D18" s="13">
        <v>10620</v>
      </c>
      <c r="E18" s="13">
        <v>5666</v>
      </c>
      <c r="F18" s="13">
        <v>11809</v>
      </c>
      <c r="G18" s="13">
        <v>25366</v>
      </c>
      <c r="H18" s="13">
        <v>6060</v>
      </c>
      <c r="I18" s="13">
        <v>952</v>
      </c>
      <c r="J18" s="13">
        <v>5382</v>
      </c>
      <c r="K18" s="11">
        <f t="shared" si="4"/>
        <v>81995</v>
      </c>
    </row>
    <row r="19" spans="1:11" ht="17.25" customHeight="1">
      <c r="A19" s="14" t="s">
        <v>98</v>
      </c>
      <c r="B19" s="13">
        <v>211</v>
      </c>
      <c r="C19" s="13">
        <v>284</v>
      </c>
      <c r="D19" s="13">
        <v>249</v>
      </c>
      <c r="E19" s="13">
        <v>196</v>
      </c>
      <c r="F19" s="13">
        <v>253</v>
      </c>
      <c r="G19" s="13">
        <v>369</v>
      </c>
      <c r="H19" s="13">
        <v>208</v>
      </c>
      <c r="I19" s="13">
        <v>29</v>
      </c>
      <c r="J19" s="13">
        <v>122</v>
      </c>
      <c r="K19" s="11">
        <f t="shared" si="4"/>
        <v>1921</v>
      </c>
    </row>
    <row r="20" spans="1:11" ht="17.25" customHeight="1">
      <c r="A20" s="16" t="s">
        <v>23</v>
      </c>
      <c r="B20" s="11">
        <f>+B21+B22+B23</f>
        <v>51475</v>
      </c>
      <c r="C20" s="11">
        <f aca="true" t="shared" si="6" ref="C20:J20">+C21+C22+C23</f>
        <v>59317</v>
      </c>
      <c r="D20" s="11">
        <f t="shared" si="6"/>
        <v>75396</v>
      </c>
      <c r="E20" s="11">
        <f t="shared" si="6"/>
        <v>38985</v>
      </c>
      <c r="F20" s="11">
        <f t="shared" si="6"/>
        <v>78945</v>
      </c>
      <c r="G20" s="11">
        <f t="shared" si="6"/>
        <v>136412</v>
      </c>
      <c r="H20" s="11">
        <f t="shared" si="6"/>
        <v>36988</v>
      </c>
      <c r="I20" s="11">
        <f t="shared" si="6"/>
        <v>8314</v>
      </c>
      <c r="J20" s="11">
        <f t="shared" si="6"/>
        <v>31918</v>
      </c>
      <c r="K20" s="11">
        <f t="shared" si="4"/>
        <v>517750</v>
      </c>
    </row>
    <row r="21" spans="1:12" ht="17.25" customHeight="1">
      <c r="A21" s="12" t="s">
        <v>24</v>
      </c>
      <c r="B21" s="13">
        <v>29916</v>
      </c>
      <c r="C21" s="13">
        <v>37428</v>
      </c>
      <c r="D21" s="13">
        <v>48028</v>
      </c>
      <c r="E21" s="13">
        <v>25170</v>
      </c>
      <c r="F21" s="13">
        <v>45165</v>
      </c>
      <c r="G21" s="13">
        <v>70480</v>
      </c>
      <c r="H21" s="13">
        <v>21116</v>
      </c>
      <c r="I21" s="13">
        <v>5537</v>
      </c>
      <c r="J21" s="13">
        <v>19818</v>
      </c>
      <c r="K21" s="11">
        <f t="shared" si="4"/>
        <v>302658</v>
      </c>
      <c r="L21" s="52"/>
    </row>
    <row r="22" spans="1:12" ht="17.25" customHeight="1">
      <c r="A22" s="12" t="s">
        <v>25</v>
      </c>
      <c r="B22" s="13">
        <v>20924</v>
      </c>
      <c r="C22" s="13">
        <v>21035</v>
      </c>
      <c r="D22" s="13">
        <v>26589</v>
      </c>
      <c r="E22" s="13">
        <v>13319</v>
      </c>
      <c r="F22" s="13">
        <v>32970</v>
      </c>
      <c r="G22" s="13">
        <v>64502</v>
      </c>
      <c r="H22" s="13">
        <v>15315</v>
      </c>
      <c r="I22" s="13">
        <v>2658</v>
      </c>
      <c r="J22" s="13">
        <v>11765</v>
      </c>
      <c r="K22" s="11">
        <f t="shared" si="4"/>
        <v>209077</v>
      </c>
      <c r="L22" s="52"/>
    </row>
    <row r="23" spans="1:11" ht="17.25" customHeight="1">
      <c r="A23" s="12" t="s">
        <v>26</v>
      </c>
      <c r="B23" s="13">
        <v>635</v>
      </c>
      <c r="C23" s="13">
        <v>854</v>
      </c>
      <c r="D23" s="13">
        <v>779</v>
      </c>
      <c r="E23" s="13">
        <v>496</v>
      </c>
      <c r="F23" s="13">
        <v>810</v>
      </c>
      <c r="G23" s="13">
        <v>1430</v>
      </c>
      <c r="H23" s="13">
        <v>557</v>
      </c>
      <c r="I23" s="13">
        <v>119</v>
      </c>
      <c r="J23" s="13">
        <v>335</v>
      </c>
      <c r="K23" s="11">
        <f t="shared" si="4"/>
        <v>6015</v>
      </c>
    </row>
    <row r="24" spans="1:11" ht="17.25" customHeight="1">
      <c r="A24" s="16" t="s">
        <v>27</v>
      </c>
      <c r="B24" s="13">
        <f>+B25+B26</f>
        <v>46770</v>
      </c>
      <c r="C24" s="13">
        <f aca="true" t="shared" si="7" ref="C24:J24">+C25+C26</f>
        <v>66432</v>
      </c>
      <c r="D24" s="13">
        <f t="shared" si="7"/>
        <v>77650</v>
      </c>
      <c r="E24" s="13">
        <f t="shared" si="7"/>
        <v>43065</v>
      </c>
      <c r="F24" s="13">
        <f t="shared" si="7"/>
        <v>61291</v>
      </c>
      <c r="G24" s="13">
        <f t="shared" si="7"/>
        <v>80825</v>
      </c>
      <c r="H24" s="13">
        <f t="shared" si="7"/>
        <v>30464</v>
      </c>
      <c r="I24" s="13">
        <f t="shared" si="7"/>
        <v>9524</v>
      </c>
      <c r="J24" s="13">
        <f t="shared" si="7"/>
        <v>39055</v>
      </c>
      <c r="K24" s="11">
        <f t="shared" si="4"/>
        <v>455076</v>
      </c>
    </row>
    <row r="25" spans="1:12" ht="17.25" customHeight="1">
      <c r="A25" s="12" t="s">
        <v>131</v>
      </c>
      <c r="B25" s="13">
        <v>25735</v>
      </c>
      <c r="C25" s="13">
        <v>37767</v>
      </c>
      <c r="D25" s="13">
        <v>47612</v>
      </c>
      <c r="E25" s="13">
        <v>25953</v>
      </c>
      <c r="F25" s="13">
        <v>34372</v>
      </c>
      <c r="G25" s="13">
        <v>43606</v>
      </c>
      <c r="H25" s="13">
        <v>16722</v>
      </c>
      <c r="I25" s="13">
        <v>6609</v>
      </c>
      <c r="J25" s="13">
        <v>23047</v>
      </c>
      <c r="K25" s="11">
        <f t="shared" si="4"/>
        <v>261423</v>
      </c>
      <c r="L25" s="52"/>
    </row>
    <row r="26" spans="1:12" ht="17.25" customHeight="1">
      <c r="A26" s="12" t="s">
        <v>132</v>
      </c>
      <c r="B26" s="13">
        <v>21035</v>
      </c>
      <c r="C26" s="13">
        <v>28665</v>
      </c>
      <c r="D26" s="13">
        <v>30038</v>
      </c>
      <c r="E26" s="13">
        <v>17112</v>
      </c>
      <c r="F26" s="13">
        <v>26919</v>
      </c>
      <c r="G26" s="13">
        <v>37219</v>
      </c>
      <c r="H26" s="13">
        <v>13742</v>
      </c>
      <c r="I26" s="13">
        <v>2915</v>
      </c>
      <c r="J26" s="13">
        <v>16008</v>
      </c>
      <c r="K26" s="11">
        <f t="shared" si="4"/>
        <v>193653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790</v>
      </c>
      <c r="I27" s="11">
        <v>0</v>
      </c>
      <c r="J27" s="11">
        <v>0</v>
      </c>
      <c r="K27" s="11">
        <f t="shared" si="4"/>
        <v>790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29121.16</v>
      </c>
      <c r="I35" s="19">
        <v>0</v>
      </c>
      <c r="J35" s="19">
        <v>0</v>
      </c>
      <c r="K35" s="23">
        <f>SUM(B35:J35)</f>
        <v>29121.16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576312.43</v>
      </c>
      <c r="C47" s="22">
        <f aca="true" t="shared" si="12" ref="C47:H47">+C48+C57</f>
        <v>856802.2899999999</v>
      </c>
      <c r="D47" s="22">
        <f t="shared" si="12"/>
        <v>1099199.7400000002</v>
      </c>
      <c r="E47" s="22">
        <f t="shared" si="12"/>
        <v>534084.13</v>
      </c>
      <c r="F47" s="22">
        <f t="shared" si="12"/>
        <v>849350.8</v>
      </c>
      <c r="G47" s="22">
        <f t="shared" si="12"/>
        <v>1133791.13</v>
      </c>
      <c r="H47" s="22">
        <f t="shared" si="12"/>
        <v>500825.24999999994</v>
      </c>
      <c r="I47" s="22">
        <f>+I48+I57</f>
        <v>170784.35</v>
      </c>
      <c r="J47" s="22">
        <f>+J48+J57</f>
        <v>444511.32</v>
      </c>
      <c r="K47" s="22">
        <f>SUM(B47:J47)</f>
        <v>6165661.4399999995</v>
      </c>
    </row>
    <row r="48" spans="1:11" ht="17.25" customHeight="1">
      <c r="A48" s="16" t="s">
        <v>113</v>
      </c>
      <c r="B48" s="23">
        <f>SUM(B49:B56)</f>
        <v>557616.26</v>
      </c>
      <c r="C48" s="23">
        <f aca="true" t="shared" si="13" ref="C48:J48">SUM(C49:C56)</f>
        <v>833322.2799999999</v>
      </c>
      <c r="D48" s="23">
        <f t="shared" si="13"/>
        <v>1073744.9300000002</v>
      </c>
      <c r="E48" s="23">
        <f t="shared" si="13"/>
        <v>511698.60000000003</v>
      </c>
      <c r="F48" s="23">
        <f t="shared" si="13"/>
        <v>825733.8</v>
      </c>
      <c r="G48" s="23">
        <f t="shared" si="13"/>
        <v>1104175.68</v>
      </c>
      <c r="H48" s="23">
        <f t="shared" si="13"/>
        <v>480754.88999999996</v>
      </c>
      <c r="I48" s="23">
        <f t="shared" si="13"/>
        <v>170784.35</v>
      </c>
      <c r="J48" s="23">
        <f t="shared" si="13"/>
        <v>430510.43</v>
      </c>
      <c r="K48" s="23">
        <f aca="true" t="shared" si="14" ref="K48:K57">SUM(B48:J48)</f>
        <v>5988341.219999999</v>
      </c>
    </row>
    <row r="49" spans="1:11" ht="17.25" customHeight="1">
      <c r="A49" s="34" t="s">
        <v>44</v>
      </c>
      <c r="B49" s="23">
        <f aca="true" t="shared" si="15" ref="B49:H49">ROUND(B30*B7,2)</f>
        <v>554482.51</v>
      </c>
      <c r="C49" s="23">
        <f t="shared" si="15"/>
        <v>827016.83</v>
      </c>
      <c r="D49" s="23">
        <f t="shared" si="15"/>
        <v>1068886.33</v>
      </c>
      <c r="E49" s="23">
        <f t="shared" si="15"/>
        <v>509036.59</v>
      </c>
      <c r="F49" s="23">
        <f t="shared" si="15"/>
        <v>821763.49</v>
      </c>
      <c r="G49" s="23">
        <f t="shared" si="15"/>
        <v>1098469.21</v>
      </c>
      <c r="H49" s="23">
        <f t="shared" si="15"/>
        <v>448642.79</v>
      </c>
      <c r="I49" s="23">
        <f>ROUND(I30*I7,2)</f>
        <v>169718.63</v>
      </c>
      <c r="J49" s="23">
        <f>ROUND(J30*J7,2)</f>
        <v>428293.39</v>
      </c>
      <c r="K49" s="23">
        <f t="shared" si="14"/>
        <v>5926309.77</v>
      </c>
    </row>
    <row r="50" spans="1:11" ht="17.25" customHeight="1">
      <c r="A50" s="34" t="s">
        <v>45</v>
      </c>
      <c r="B50" s="19">
        <v>0</v>
      </c>
      <c r="C50" s="23">
        <f>ROUND(C31*C7,2)</f>
        <v>1838.28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1838.28</v>
      </c>
    </row>
    <row r="51" spans="1:11" ht="17.25" customHeight="1">
      <c r="A51" s="66" t="s">
        <v>106</v>
      </c>
      <c r="B51" s="67">
        <f aca="true" t="shared" si="16" ref="B51:H51">ROUND(B32*B7,2)</f>
        <v>-957.93</v>
      </c>
      <c r="C51" s="67">
        <f t="shared" si="16"/>
        <v>-1306.55</v>
      </c>
      <c r="D51" s="67">
        <f t="shared" si="16"/>
        <v>-1527.16</v>
      </c>
      <c r="E51" s="67">
        <f t="shared" si="16"/>
        <v>-783.39</v>
      </c>
      <c r="F51" s="67">
        <f t="shared" si="16"/>
        <v>-1311.21</v>
      </c>
      <c r="G51" s="67">
        <f t="shared" si="16"/>
        <v>-1723.61</v>
      </c>
      <c r="H51" s="67">
        <f t="shared" si="16"/>
        <v>-724.1</v>
      </c>
      <c r="I51" s="19">
        <v>0</v>
      </c>
      <c r="J51" s="19">
        <v>0</v>
      </c>
      <c r="K51" s="67">
        <f>SUM(B51:J51)</f>
        <v>-8333.95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29121.16</v>
      </c>
      <c r="I53" s="31">
        <f>+I35</f>
        <v>0</v>
      </c>
      <c r="J53" s="31">
        <f>+J35</f>
        <v>0</v>
      </c>
      <c r="K53" s="23">
        <f t="shared" si="14"/>
        <v>29121.16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18696.17</v>
      </c>
      <c r="C57" s="36">
        <v>23480.01</v>
      </c>
      <c r="D57" s="36">
        <v>25454.81</v>
      </c>
      <c r="E57" s="36">
        <v>22385.53</v>
      </c>
      <c r="F57" s="36">
        <v>23617</v>
      </c>
      <c r="G57" s="36">
        <v>29615.45</v>
      </c>
      <c r="H57" s="36">
        <v>20070.36</v>
      </c>
      <c r="I57" s="19">
        <v>0</v>
      </c>
      <c r="J57" s="36">
        <v>14000.89</v>
      </c>
      <c r="K57" s="36">
        <f t="shared" si="14"/>
        <v>177320.22000000003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-74867.6</v>
      </c>
      <c r="C61" s="35">
        <f t="shared" si="17"/>
        <v>-115809.22</v>
      </c>
      <c r="D61" s="35">
        <f t="shared" si="17"/>
        <v>-121241.78</v>
      </c>
      <c r="E61" s="35">
        <f t="shared" si="17"/>
        <v>-68297.4</v>
      </c>
      <c r="F61" s="35">
        <f t="shared" si="17"/>
        <v>-87970.65</v>
      </c>
      <c r="G61" s="35">
        <f t="shared" si="17"/>
        <v>-104975.63</v>
      </c>
      <c r="H61" s="35">
        <f t="shared" si="17"/>
        <v>-70524.2</v>
      </c>
      <c r="I61" s="35">
        <f t="shared" si="17"/>
        <v>-17619.88</v>
      </c>
      <c r="J61" s="35">
        <f t="shared" si="17"/>
        <v>-52356.4</v>
      </c>
      <c r="K61" s="35">
        <f>SUM(B61:J61)</f>
        <v>-713662.76</v>
      </c>
    </row>
    <row r="62" spans="1:11" ht="18.75" customHeight="1">
      <c r="A62" s="16" t="s">
        <v>75</v>
      </c>
      <c r="B62" s="35">
        <f aca="true" t="shared" si="18" ref="B62:J62">B63+B64+B65+B66+B67+B68</f>
        <v>-74867.6</v>
      </c>
      <c r="C62" s="35">
        <f t="shared" si="18"/>
        <v>-115732.8</v>
      </c>
      <c r="D62" s="35">
        <f t="shared" si="18"/>
        <v>-119168</v>
      </c>
      <c r="E62" s="35">
        <f t="shared" si="18"/>
        <v>-68297.4</v>
      </c>
      <c r="F62" s="35">
        <f t="shared" si="18"/>
        <v>-87590</v>
      </c>
      <c r="G62" s="35">
        <f t="shared" si="18"/>
        <v>-104469.6</v>
      </c>
      <c r="H62" s="35">
        <f t="shared" si="18"/>
        <v>-70524.2</v>
      </c>
      <c r="I62" s="35">
        <f t="shared" si="18"/>
        <v>-15344.4</v>
      </c>
      <c r="J62" s="35">
        <f t="shared" si="18"/>
        <v>-52356.4</v>
      </c>
      <c r="K62" s="35">
        <f aca="true" t="shared" si="19" ref="K62:K91">SUM(B62:J62)</f>
        <v>-708350.4</v>
      </c>
    </row>
    <row r="63" spans="1:11" ht="18.75" customHeight="1">
      <c r="A63" s="12" t="s">
        <v>76</v>
      </c>
      <c r="B63" s="35">
        <f>-ROUND(B9*$D$3,2)</f>
        <v>-74867.6</v>
      </c>
      <c r="C63" s="35">
        <f aca="true" t="shared" si="20" ref="C63:J63">-ROUND(C9*$D$3,2)</f>
        <v>-115732.8</v>
      </c>
      <c r="D63" s="35">
        <f t="shared" si="20"/>
        <v>-119168</v>
      </c>
      <c r="E63" s="35">
        <f t="shared" si="20"/>
        <v>-68297.4</v>
      </c>
      <c r="F63" s="35">
        <f t="shared" si="20"/>
        <v>-87590</v>
      </c>
      <c r="G63" s="35">
        <f t="shared" si="20"/>
        <v>-104469.6</v>
      </c>
      <c r="H63" s="35">
        <f t="shared" si="20"/>
        <v>-70524.2</v>
      </c>
      <c r="I63" s="35">
        <f t="shared" si="20"/>
        <v>-15344.4</v>
      </c>
      <c r="J63" s="35">
        <f t="shared" si="20"/>
        <v>-52356.4</v>
      </c>
      <c r="K63" s="35">
        <f t="shared" si="19"/>
        <v>-708350.4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-76.42</v>
      </c>
      <c r="D69" s="67">
        <f t="shared" si="21"/>
        <v>-2073.7799999999997</v>
      </c>
      <c r="E69" s="19">
        <v>0</v>
      </c>
      <c r="F69" s="67">
        <f t="shared" si="21"/>
        <v>-380.65</v>
      </c>
      <c r="G69" s="67">
        <f t="shared" si="21"/>
        <v>-506.03</v>
      </c>
      <c r="H69" s="19">
        <v>0</v>
      </c>
      <c r="I69" s="67">
        <f t="shared" si="21"/>
        <v>-2275.48</v>
      </c>
      <c r="J69" s="19">
        <v>0</v>
      </c>
      <c r="K69" s="67">
        <f t="shared" si="19"/>
        <v>-5312.360000000001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501444.83</v>
      </c>
      <c r="C104" s="24">
        <f t="shared" si="22"/>
        <v>740993.0699999998</v>
      </c>
      <c r="D104" s="24">
        <f t="shared" si="22"/>
        <v>977957.9600000002</v>
      </c>
      <c r="E104" s="24">
        <f t="shared" si="22"/>
        <v>465786.7300000001</v>
      </c>
      <c r="F104" s="24">
        <f t="shared" si="22"/>
        <v>761380.15</v>
      </c>
      <c r="G104" s="24">
        <f t="shared" si="22"/>
        <v>1028815.4999999999</v>
      </c>
      <c r="H104" s="24">
        <f t="shared" si="22"/>
        <v>430301.04999999993</v>
      </c>
      <c r="I104" s="24">
        <f>+I105+I106</f>
        <v>153164.47</v>
      </c>
      <c r="J104" s="24">
        <f>+J105+J106</f>
        <v>392154.92</v>
      </c>
      <c r="K104" s="48">
        <f>SUM(B104:J104)</f>
        <v>5451998.68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482748.66000000003</v>
      </c>
      <c r="C105" s="24">
        <f t="shared" si="23"/>
        <v>717513.0599999998</v>
      </c>
      <c r="D105" s="24">
        <f t="shared" si="23"/>
        <v>952503.1500000001</v>
      </c>
      <c r="E105" s="24">
        <f t="shared" si="23"/>
        <v>443401.20000000007</v>
      </c>
      <c r="F105" s="24">
        <f t="shared" si="23"/>
        <v>737763.15</v>
      </c>
      <c r="G105" s="24">
        <f t="shared" si="23"/>
        <v>999200.0499999999</v>
      </c>
      <c r="H105" s="24">
        <f t="shared" si="23"/>
        <v>410230.68999999994</v>
      </c>
      <c r="I105" s="24">
        <f t="shared" si="23"/>
        <v>153164.47</v>
      </c>
      <c r="J105" s="24">
        <f t="shared" si="23"/>
        <v>378154.02999999997</v>
      </c>
      <c r="K105" s="48">
        <f>SUM(B105:J105)</f>
        <v>5274678.460000001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18696.17</v>
      </c>
      <c r="C106" s="24">
        <f t="shared" si="24"/>
        <v>23480.01</v>
      </c>
      <c r="D106" s="24">
        <f t="shared" si="24"/>
        <v>25454.81</v>
      </c>
      <c r="E106" s="24">
        <f t="shared" si="24"/>
        <v>22385.53</v>
      </c>
      <c r="F106" s="24">
        <f t="shared" si="24"/>
        <v>23617</v>
      </c>
      <c r="G106" s="24">
        <f t="shared" si="24"/>
        <v>29615.45</v>
      </c>
      <c r="H106" s="24">
        <f t="shared" si="24"/>
        <v>20070.36</v>
      </c>
      <c r="I106" s="19">
        <f t="shared" si="24"/>
        <v>0</v>
      </c>
      <c r="J106" s="24">
        <f t="shared" si="24"/>
        <v>14000.89</v>
      </c>
      <c r="K106" s="48">
        <f>SUM(B106:J106)</f>
        <v>177320.22000000003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5451998.6899999995</v>
      </c>
      <c r="L112" s="54"/>
    </row>
    <row r="113" spans="1:11" ht="18.75" customHeight="1">
      <c r="A113" s="26" t="s">
        <v>71</v>
      </c>
      <c r="B113" s="27">
        <v>53102.35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53102.35</v>
      </c>
    </row>
    <row r="114" spans="1:11" ht="18.75" customHeight="1">
      <c r="A114" s="26" t="s">
        <v>72</v>
      </c>
      <c r="B114" s="27">
        <v>448342.48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448342.48</v>
      </c>
    </row>
    <row r="115" spans="1:11" ht="18.75" customHeight="1">
      <c r="A115" s="26" t="s">
        <v>73</v>
      </c>
      <c r="B115" s="40">
        <v>0</v>
      </c>
      <c r="C115" s="27">
        <f>+C104</f>
        <v>740993.0699999998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740993.0699999998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977957.9600000002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977957.9600000002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465786.7300000001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465786.7300000001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143924.81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143924.81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268824.76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268824.76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44377.06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44377.06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304253.52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304253.52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320909.25</v>
      </c>
      <c r="H122" s="40">
        <v>0</v>
      </c>
      <c r="I122" s="40">
        <v>0</v>
      </c>
      <c r="J122" s="40">
        <v>0</v>
      </c>
      <c r="K122" s="41">
        <f t="shared" si="25"/>
        <v>320909.25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29272.6</v>
      </c>
      <c r="H123" s="40">
        <v>0</v>
      </c>
      <c r="I123" s="40">
        <v>0</v>
      </c>
      <c r="J123" s="40">
        <v>0</v>
      </c>
      <c r="K123" s="41">
        <f t="shared" si="25"/>
        <v>29272.6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150666.9</v>
      </c>
      <c r="H124" s="40">
        <v>0</v>
      </c>
      <c r="I124" s="40">
        <v>0</v>
      </c>
      <c r="J124" s="40">
        <v>0</v>
      </c>
      <c r="K124" s="41">
        <f t="shared" si="25"/>
        <v>150666.9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137776.78</v>
      </c>
      <c r="H125" s="40">
        <v>0</v>
      </c>
      <c r="I125" s="40">
        <v>0</v>
      </c>
      <c r="J125" s="40">
        <v>0</v>
      </c>
      <c r="K125" s="41">
        <f t="shared" si="25"/>
        <v>137776.78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390189.98</v>
      </c>
      <c r="H126" s="40">
        <v>0</v>
      </c>
      <c r="I126" s="40">
        <v>0</v>
      </c>
      <c r="J126" s="40">
        <v>0</v>
      </c>
      <c r="K126" s="41">
        <f t="shared" si="25"/>
        <v>390189.98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151825.47</v>
      </c>
      <c r="I127" s="40">
        <v>0</v>
      </c>
      <c r="J127" s="40">
        <v>0</v>
      </c>
      <c r="K127" s="41">
        <f t="shared" si="25"/>
        <v>151825.47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278475.58</v>
      </c>
      <c r="I128" s="40">
        <v>0</v>
      </c>
      <c r="J128" s="40">
        <v>0</v>
      </c>
      <c r="K128" s="41">
        <f t="shared" si="25"/>
        <v>278475.58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153164.47</v>
      </c>
      <c r="J129" s="40">
        <v>0</v>
      </c>
      <c r="K129" s="41">
        <f t="shared" si="25"/>
        <v>153164.47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392154.92</v>
      </c>
      <c r="K130" s="44">
        <f t="shared" si="25"/>
        <v>392154.92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2016-12-29T18:03:09Z</dcterms:modified>
  <cp:category/>
  <cp:version/>
  <cp:contentType/>
  <cp:contentStatus/>
</cp:coreProperties>
</file>