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<sst xmlns="http://schemas.openxmlformats.org/spreadsheetml/2006/main" count="134" uniqueCount="134">
  <si>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</si>
  <si>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</si>
  <si>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</si>
  <si>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</si>
  <si>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</si>
  <si>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</si>
  <si>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</si>
  <si>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</si>
  <si>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</si>
  <si>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</si>
  <si>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</si>
  <si>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</si>
  <si>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</si>
  <si>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</si>
  <si>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</si>
  <si>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</si>
  <si>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</si>
  <si>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</si>
  <si>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</si>
  <si>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</si>
  <si>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</si>
  <si>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</si>
  <si>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</si>
  <si>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</si>
  <si>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</si>
  <si>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</si>
  <si>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</si>
  <si>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</si>
  <si>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</si>
  <si>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</si>
  <si>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</si>
  <si>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</si>
  <si>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</si>
  <si>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</si>
  <si>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</si>
  <si>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</si>
  <si>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</si>
  <si>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</si>
  <si>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</si>
  <si>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</si>
  <si>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</si>
  <si>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</si>
  <si>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</si>
  <si>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</si>
  <si>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</si>
  <si>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</si>
  <si>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</si>
  <si>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</si>
  <si>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</si>
  <si>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</si>
  <si>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</si>
  <si>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</si>
  <si>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</si>
  <si>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</si>
  <si>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</si>
  <si>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</si>
  <si>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</si>
  <si>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</si>
  <si>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</si>
  <si>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</si>
  <si>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</si>
  <si>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</si>
  <si>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</si>
  <si>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</si>
  <si>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</si>
  <si>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</si>
  <si>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</si>
  <si>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</si>
  <si>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</si>
  <si>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</si>
  <si>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</si>
  <si>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</si>
  <si>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</si>
  <si>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</si>
  <si>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</si>
  <si>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</si>
  <si>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</si>
  <si>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</si>
  <si>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</si>
  <si>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</si>
  <si>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</si>
  <si>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</si>
  <si>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</si>
  <si>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</si>
  <si>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</si>
  <si>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</si>
  <si>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</si>
  <si>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</si>
  <si>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</si>
  <si>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</si>
  <si>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</si>
  <si>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</si>
  <si>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</si>
  <si>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</si>
  <si>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</si>
  <si>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</si>
  <si>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</si>
  <si>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</si>
  <si>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</si>
  <si>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</si>
  <si>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</si>
  <si>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</si>
  <si>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</si>
  <si>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</si>
  <si>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</si>
  <si>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</si>
  <si>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</si>
  <si>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</si>
  <si>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</si>
  <si>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</si>
  <si>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</si>
  <si>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</si>
  <si>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</si>
  <si>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</si>
  <si>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</si>
  <si>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</si>
  <si>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</si>
  <si>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</si>
  <si>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</si>
  <si>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</si>
  <si>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</si>
  <si>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</si>
  <si>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</si>
  <si>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</si>
  <si>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</si>
  <si>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</si>
  <si>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</si>
  <si>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</si>
  <si>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</si>
  <si>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</si>
  <si>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</si>
  <si>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</si>
  <si>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</si>
  <si>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17/12/16 - VENCIMENTO 02/01/17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</si>
</sst>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2" fillId="0" borderId="4" xfId="53" applyNumberFormat="1" applyFont="1" applyFill="1" applyBorder="1" applyAlignment="1">
      <alignment horizontal="center" vertical="center"/>
    </xf>
    <xf numFmtId="173" fontId="32" fillId="35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15</v>
      </c>
      <c r="B4" s="80" t="s">
        <v>93</v>
      </c>
      <c r="C4" s="81"/>
      <c r="D4" s="81"/>
      <c r="E4" s="81"/>
      <c r="F4" s="81"/>
      <c r="G4" s="81"/>
      <c r="H4" s="81"/>
      <c r="I4" s="81"/>
      <c r="J4" s="82"/>
      <c r="K4" s="79" t="s">
        <v>16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3" t="s">
        <v>92</v>
      </c>
      <c r="J5" s="83" t="s">
        <v>91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28</v>
      </c>
      <c r="B7" s="9">
        <f aca="true" t="shared" si="0" ref="B7:K7">+B8+B20+B24+B27</f>
        <v>369504</v>
      </c>
      <c r="C7" s="9">
        <f t="shared" si="0"/>
        <v>465132</v>
      </c>
      <c r="D7" s="9">
        <f t="shared" si="0"/>
        <v>541233</v>
      </c>
      <c r="E7" s="9">
        <f t="shared" si="0"/>
        <v>297424</v>
      </c>
      <c r="F7" s="9">
        <f t="shared" si="0"/>
        <v>447699</v>
      </c>
      <c r="G7" s="9">
        <f t="shared" si="0"/>
        <v>702075</v>
      </c>
      <c r="H7" s="9">
        <f t="shared" si="0"/>
        <v>287494</v>
      </c>
      <c r="I7" s="9">
        <f t="shared" si="0"/>
        <v>67721</v>
      </c>
      <c r="J7" s="9">
        <f t="shared" si="0"/>
        <v>211586</v>
      </c>
      <c r="K7" s="9">
        <f t="shared" si="0"/>
        <v>3389868</v>
      </c>
      <c r="L7" s="52"/>
    </row>
    <row r="8" spans="1:11" ht="17.25" customHeight="1">
      <c r="A8" s="10" t="s">
        <v>99</v>
      </c>
      <c r="B8" s="11">
        <f>B9+B12+B16</f>
        <v>189775</v>
      </c>
      <c r="C8" s="11">
        <f aca="true" t="shared" si="1" ref="C8:J8">C9+C12+C16</f>
        <v>248574</v>
      </c>
      <c r="D8" s="11">
        <f t="shared" si="1"/>
        <v>277563</v>
      </c>
      <c r="E8" s="11">
        <f t="shared" si="1"/>
        <v>157879</v>
      </c>
      <c r="F8" s="11">
        <f t="shared" si="1"/>
        <v>228057</v>
      </c>
      <c r="G8" s="11">
        <f t="shared" si="1"/>
        <v>361450</v>
      </c>
      <c r="H8" s="11">
        <f t="shared" si="1"/>
        <v>164650</v>
      </c>
      <c r="I8" s="11">
        <f t="shared" si="1"/>
        <v>33160</v>
      </c>
      <c r="J8" s="11">
        <f t="shared" si="1"/>
        <v>106982</v>
      </c>
      <c r="K8" s="11">
        <f>SUM(B8:J8)</f>
        <v>1768090</v>
      </c>
    </row>
    <row r="9" spans="1:11" ht="17.25" customHeight="1">
      <c r="A9" s="15" t="s">
        <v>17</v>
      </c>
      <c r="B9" s="13">
        <f>+B10+B11</f>
        <v>32863</v>
      </c>
      <c r="C9" s="13">
        <f aca="true" t="shared" si="2" ref="C9:J9">+C10+C11</f>
        <v>47175</v>
      </c>
      <c r="D9" s="13">
        <f t="shared" si="2"/>
        <v>48163</v>
      </c>
      <c r="E9" s="13">
        <f t="shared" si="2"/>
        <v>29061</v>
      </c>
      <c r="F9" s="13">
        <f t="shared" si="2"/>
        <v>32587</v>
      </c>
      <c r="G9" s="13">
        <f t="shared" si="2"/>
        <v>38669</v>
      </c>
      <c r="H9" s="13">
        <f t="shared" si="2"/>
        <v>32743</v>
      </c>
      <c r="I9" s="13">
        <f t="shared" si="2"/>
        <v>7345</v>
      </c>
      <c r="J9" s="13">
        <f t="shared" si="2"/>
        <v>17038</v>
      </c>
      <c r="K9" s="11">
        <f>SUM(B9:J9)</f>
        <v>285644</v>
      </c>
    </row>
    <row r="10" spans="1:11" ht="17.25" customHeight="1">
      <c r="A10" s="29" t="s">
        <v>18</v>
      </c>
      <c r="B10" s="13">
        <v>32863</v>
      </c>
      <c r="C10" s="13">
        <v>47175</v>
      </c>
      <c r="D10" s="13">
        <v>48163</v>
      </c>
      <c r="E10" s="13">
        <v>29061</v>
      </c>
      <c r="F10" s="13">
        <v>32587</v>
      </c>
      <c r="G10" s="13">
        <v>38669</v>
      </c>
      <c r="H10" s="13">
        <v>32743</v>
      </c>
      <c r="I10" s="13">
        <v>7345</v>
      </c>
      <c r="J10" s="13">
        <v>17038</v>
      </c>
      <c r="K10" s="11">
        <f>SUM(B10:J10)</f>
        <v>285644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128129</v>
      </c>
      <c r="C12" s="17">
        <f t="shared" si="3"/>
        <v>167006</v>
      </c>
      <c r="D12" s="17">
        <f t="shared" si="3"/>
        <v>190213</v>
      </c>
      <c r="E12" s="17">
        <f t="shared" si="3"/>
        <v>106966</v>
      </c>
      <c r="F12" s="17">
        <f t="shared" si="3"/>
        <v>155552</v>
      </c>
      <c r="G12" s="17">
        <f t="shared" si="3"/>
        <v>251959</v>
      </c>
      <c r="H12" s="17">
        <f t="shared" si="3"/>
        <v>110231</v>
      </c>
      <c r="I12" s="17">
        <f t="shared" si="3"/>
        <v>21067</v>
      </c>
      <c r="J12" s="17">
        <f t="shared" si="3"/>
        <v>74002</v>
      </c>
      <c r="K12" s="11">
        <f aca="true" t="shared" si="4" ref="K12:K27">SUM(B12:J12)</f>
        <v>1205125</v>
      </c>
    </row>
    <row r="13" spans="1:13" ht="17.25" customHeight="1">
      <c r="A13" s="14" t="s">
        <v>20</v>
      </c>
      <c r="B13" s="13">
        <v>66274</v>
      </c>
      <c r="C13" s="13">
        <v>92414</v>
      </c>
      <c r="D13" s="13">
        <v>107249</v>
      </c>
      <c r="E13" s="13">
        <v>59605</v>
      </c>
      <c r="F13" s="13">
        <v>81510</v>
      </c>
      <c r="G13" s="13">
        <v>122408</v>
      </c>
      <c r="H13" s="13">
        <v>53500</v>
      </c>
      <c r="I13" s="13">
        <v>12683</v>
      </c>
      <c r="J13" s="13">
        <v>41398</v>
      </c>
      <c r="K13" s="11">
        <f t="shared" si="4"/>
        <v>637041</v>
      </c>
      <c r="L13" s="52"/>
      <c r="M13" s="53"/>
    </row>
    <row r="14" spans="1:12" ht="17.25" customHeight="1">
      <c r="A14" s="14" t="s">
        <v>21</v>
      </c>
      <c r="B14" s="13">
        <v>58784</v>
      </c>
      <c r="C14" s="13">
        <v>70357</v>
      </c>
      <c r="D14" s="13">
        <v>79620</v>
      </c>
      <c r="E14" s="13">
        <v>44768</v>
      </c>
      <c r="F14" s="13">
        <v>71158</v>
      </c>
      <c r="G14" s="13">
        <v>125339</v>
      </c>
      <c r="H14" s="13">
        <v>53009</v>
      </c>
      <c r="I14" s="13">
        <v>7820</v>
      </c>
      <c r="J14" s="13">
        <v>31469</v>
      </c>
      <c r="K14" s="11">
        <f t="shared" si="4"/>
        <v>542324</v>
      </c>
      <c r="L14" s="52"/>
    </row>
    <row r="15" spans="1:11" ht="17.25" customHeight="1">
      <c r="A15" s="14" t="s">
        <v>22</v>
      </c>
      <c r="B15" s="13">
        <v>3071</v>
      </c>
      <c r="C15" s="13">
        <v>4235</v>
      </c>
      <c r="D15" s="13">
        <v>3344</v>
      </c>
      <c r="E15" s="13">
        <v>2593</v>
      </c>
      <c r="F15" s="13">
        <v>2884</v>
      </c>
      <c r="G15" s="13">
        <v>4212</v>
      </c>
      <c r="H15" s="13">
        <v>3722</v>
      </c>
      <c r="I15" s="13">
        <v>564</v>
      </c>
      <c r="J15" s="13">
        <v>1135</v>
      </c>
      <c r="K15" s="11">
        <f t="shared" si="4"/>
        <v>25760</v>
      </c>
    </row>
    <row r="16" spans="1:11" ht="17.25" customHeight="1">
      <c r="A16" s="15" t="s">
        <v>95</v>
      </c>
      <c r="B16" s="13">
        <f>B17+B18+B19</f>
        <v>28783</v>
      </c>
      <c r="C16" s="13">
        <f aca="true" t="shared" si="5" ref="C16:J16">C17+C18+C19</f>
        <v>34393</v>
      </c>
      <c r="D16" s="13">
        <f t="shared" si="5"/>
        <v>39187</v>
      </c>
      <c r="E16" s="13">
        <f t="shared" si="5"/>
        <v>21852</v>
      </c>
      <c r="F16" s="13">
        <f t="shared" si="5"/>
        <v>39918</v>
      </c>
      <c r="G16" s="13">
        <f t="shared" si="5"/>
        <v>70822</v>
      </c>
      <c r="H16" s="13">
        <f t="shared" si="5"/>
        <v>21676</v>
      </c>
      <c r="I16" s="13">
        <f t="shared" si="5"/>
        <v>4748</v>
      </c>
      <c r="J16" s="13">
        <f t="shared" si="5"/>
        <v>15942</v>
      </c>
      <c r="K16" s="11">
        <f t="shared" si="4"/>
        <v>277321</v>
      </c>
    </row>
    <row r="17" spans="1:11" ht="17.25" customHeight="1">
      <c r="A17" s="14" t="s">
        <v>96</v>
      </c>
      <c r="B17" s="13">
        <v>14775</v>
      </c>
      <c r="C17" s="13">
        <v>19422</v>
      </c>
      <c r="D17" s="13">
        <v>20380</v>
      </c>
      <c r="E17" s="13">
        <v>11535</v>
      </c>
      <c r="F17" s="13">
        <v>21400</v>
      </c>
      <c r="G17" s="13">
        <v>33863</v>
      </c>
      <c r="H17" s="13">
        <v>11291</v>
      </c>
      <c r="I17" s="13">
        <v>2774</v>
      </c>
      <c r="J17" s="13">
        <v>8248</v>
      </c>
      <c r="K17" s="11">
        <f t="shared" si="4"/>
        <v>143688</v>
      </c>
    </row>
    <row r="18" spans="1:11" ht="17.25" customHeight="1">
      <c r="A18" s="14" t="s">
        <v>97</v>
      </c>
      <c r="B18" s="13">
        <v>13580</v>
      </c>
      <c r="C18" s="13">
        <v>14354</v>
      </c>
      <c r="D18" s="13">
        <v>18383</v>
      </c>
      <c r="E18" s="13">
        <v>9976</v>
      </c>
      <c r="F18" s="13">
        <v>18117</v>
      </c>
      <c r="G18" s="13">
        <v>36350</v>
      </c>
      <c r="H18" s="13">
        <v>9969</v>
      </c>
      <c r="I18" s="13">
        <v>1905</v>
      </c>
      <c r="J18" s="13">
        <v>7515</v>
      </c>
      <c r="K18" s="11">
        <f t="shared" si="4"/>
        <v>130149</v>
      </c>
    </row>
    <row r="19" spans="1:11" ht="17.25" customHeight="1">
      <c r="A19" s="14" t="s">
        <v>98</v>
      </c>
      <c r="B19" s="13">
        <v>428</v>
      </c>
      <c r="C19" s="13">
        <v>617</v>
      </c>
      <c r="D19" s="13">
        <v>424</v>
      </c>
      <c r="E19" s="13">
        <v>341</v>
      </c>
      <c r="F19" s="13">
        <v>401</v>
      </c>
      <c r="G19" s="13">
        <v>609</v>
      </c>
      <c r="H19" s="13">
        <v>416</v>
      </c>
      <c r="I19" s="13">
        <v>69</v>
      </c>
      <c r="J19" s="13">
        <v>179</v>
      </c>
      <c r="K19" s="11">
        <f t="shared" si="4"/>
        <v>3484</v>
      </c>
    </row>
    <row r="20" spans="1:11" ht="17.25" customHeight="1">
      <c r="A20" s="16" t="s">
        <v>23</v>
      </c>
      <c r="B20" s="11">
        <f>+B21+B22+B23</f>
        <v>93405</v>
      </c>
      <c r="C20" s="11">
        <f aca="true" t="shared" si="6" ref="C20:J20">+C21+C22+C23</f>
        <v>102677</v>
      </c>
      <c r="D20" s="11">
        <f t="shared" si="6"/>
        <v>131843</v>
      </c>
      <c r="E20" s="11">
        <f t="shared" si="6"/>
        <v>68724</v>
      </c>
      <c r="F20" s="11">
        <f t="shared" si="6"/>
        <v>122875</v>
      </c>
      <c r="G20" s="11">
        <f t="shared" si="6"/>
        <v>215287</v>
      </c>
      <c r="H20" s="11">
        <f t="shared" si="6"/>
        <v>65828</v>
      </c>
      <c r="I20" s="11">
        <f t="shared" si="6"/>
        <v>16242</v>
      </c>
      <c r="J20" s="11">
        <f t="shared" si="6"/>
        <v>47841</v>
      </c>
      <c r="K20" s="11">
        <f t="shared" si="4"/>
        <v>864722</v>
      </c>
    </row>
    <row r="21" spans="1:12" ht="17.25" customHeight="1">
      <c r="A21" s="12" t="s">
        <v>24</v>
      </c>
      <c r="B21" s="13">
        <v>52439</v>
      </c>
      <c r="C21" s="13">
        <v>62975</v>
      </c>
      <c r="D21" s="13">
        <v>81108</v>
      </c>
      <c r="E21" s="13">
        <v>42322</v>
      </c>
      <c r="F21" s="13">
        <v>69483</v>
      </c>
      <c r="G21" s="13">
        <v>110416</v>
      </c>
      <c r="H21" s="13">
        <v>36385</v>
      </c>
      <c r="I21" s="13">
        <v>10558</v>
      </c>
      <c r="J21" s="13">
        <v>28442</v>
      </c>
      <c r="K21" s="11">
        <f t="shared" si="4"/>
        <v>494128</v>
      </c>
      <c r="L21" s="52"/>
    </row>
    <row r="22" spans="1:12" ht="17.25" customHeight="1">
      <c r="A22" s="12" t="s">
        <v>25</v>
      </c>
      <c r="B22" s="13">
        <v>39416</v>
      </c>
      <c r="C22" s="13">
        <v>37940</v>
      </c>
      <c r="D22" s="13">
        <v>49072</v>
      </c>
      <c r="E22" s="13">
        <v>25414</v>
      </c>
      <c r="F22" s="13">
        <v>51931</v>
      </c>
      <c r="G22" s="13">
        <v>102391</v>
      </c>
      <c r="H22" s="13">
        <v>28209</v>
      </c>
      <c r="I22" s="13">
        <v>5415</v>
      </c>
      <c r="J22" s="13">
        <v>18882</v>
      </c>
      <c r="K22" s="11">
        <f t="shared" si="4"/>
        <v>358670</v>
      </c>
      <c r="L22" s="52"/>
    </row>
    <row r="23" spans="1:11" ht="17.25" customHeight="1">
      <c r="A23" s="12" t="s">
        <v>26</v>
      </c>
      <c r="B23" s="13">
        <v>1550</v>
      </c>
      <c r="C23" s="13">
        <v>1762</v>
      </c>
      <c r="D23" s="13">
        <v>1663</v>
      </c>
      <c r="E23" s="13">
        <v>988</v>
      </c>
      <c r="F23" s="13">
        <v>1461</v>
      </c>
      <c r="G23" s="13">
        <v>2480</v>
      </c>
      <c r="H23" s="13">
        <v>1234</v>
      </c>
      <c r="I23" s="13">
        <v>269</v>
      </c>
      <c r="J23" s="13">
        <v>517</v>
      </c>
      <c r="K23" s="11">
        <f t="shared" si="4"/>
        <v>11924</v>
      </c>
    </row>
    <row r="24" spans="1:11" ht="17.25" customHeight="1">
      <c r="A24" s="16" t="s">
        <v>27</v>
      </c>
      <c r="B24" s="13">
        <f>+B25+B26</f>
        <v>86324</v>
      </c>
      <c r="C24" s="13">
        <f aca="true" t="shared" si="7" ref="C24:J24">+C25+C26</f>
        <v>113881</v>
      </c>
      <c r="D24" s="13">
        <f t="shared" si="7"/>
        <v>131827</v>
      </c>
      <c r="E24" s="13">
        <f t="shared" si="7"/>
        <v>70821</v>
      </c>
      <c r="F24" s="13">
        <f t="shared" si="7"/>
        <v>96767</v>
      </c>
      <c r="G24" s="13">
        <f t="shared" si="7"/>
        <v>125338</v>
      </c>
      <c r="H24" s="13">
        <f t="shared" si="7"/>
        <v>55474</v>
      </c>
      <c r="I24" s="13">
        <f t="shared" si="7"/>
        <v>18319</v>
      </c>
      <c r="J24" s="13">
        <f t="shared" si="7"/>
        <v>56763</v>
      </c>
      <c r="K24" s="11">
        <f t="shared" si="4"/>
        <v>755514</v>
      </c>
    </row>
    <row r="25" spans="1:12" ht="17.25" customHeight="1">
      <c r="A25" s="12" t="s">
        <v>131</v>
      </c>
      <c r="B25" s="13">
        <v>45061</v>
      </c>
      <c r="C25" s="13">
        <v>62926</v>
      </c>
      <c r="D25" s="13">
        <v>76852</v>
      </c>
      <c r="E25" s="13">
        <v>41031</v>
      </c>
      <c r="F25" s="13">
        <v>52566</v>
      </c>
      <c r="G25" s="13">
        <v>64115</v>
      </c>
      <c r="H25" s="13">
        <v>29861</v>
      </c>
      <c r="I25" s="13">
        <v>12129</v>
      </c>
      <c r="J25" s="13">
        <v>32812</v>
      </c>
      <c r="K25" s="11">
        <f t="shared" si="4"/>
        <v>417353</v>
      </c>
      <c r="L25" s="52"/>
    </row>
    <row r="26" spans="1:12" ht="17.25" customHeight="1">
      <c r="A26" s="12" t="s">
        <v>132</v>
      </c>
      <c r="B26" s="13">
        <v>41263</v>
      </c>
      <c r="C26" s="13">
        <v>50955</v>
      </c>
      <c r="D26" s="13">
        <v>54975</v>
      </c>
      <c r="E26" s="13">
        <v>29790</v>
      </c>
      <c r="F26" s="13">
        <v>44201</v>
      </c>
      <c r="G26" s="13">
        <v>61223</v>
      </c>
      <c r="H26" s="13">
        <v>25613</v>
      </c>
      <c r="I26" s="13">
        <v>6190</v>
      </c>
      <c r="J26" s="13">
        <v>23951</v>
      </c>
      <c r="K26" s="11">
        <f t="shared" si="4"/>
        <v>338161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1542</v>
      </c>
      <c r="I27" s="11">
        <v>0</v>
      </c>
      <c r="J27" s="11">
        <v>0</v>
      </c>
      <c r="K27" s="11">
        <f t="shared" si="4"/>
        <v>1542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26977.89</v>
      </c>
      <c r="I35" s="19">
        <v>0</v>
      </c>
      <c r="J35" s="19">
        <v>0</v>
      </c>
      <c r="K35" s="23">
        <f>SUM(B35:J35)</f>
        <v>26977.89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104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1047644.1400000001</v>
      </c>
      <c r="C47" s="22">
        <f aca="true" t="shared" si="12" ref="C47:H47">+C48+C57</f>
        <v>1472834.69</v>
      </c>
      <c r="D47" s="22">
        <f t="shared" si="12"/>
        <v>1923233.4100000001</v>
      </c>
      <c r="E47" s="22">
        <f t="shared" si="12"/>
        <v>909691.6400000001</v>
      </c>
      <c r="F47" s="22">
        <f t="shared" si="12"/>
        <v>1345536.5</v>
      </c>
      <c r="G47" s="22">
        <f t="shared" si="12"/>
        <v>1779314.8499999999</v>
      </c>
      <c r="H47" s="22">
        <f t="shared" si="12"/>
        <v>868827.4700000001</v>
      </c>
      <c r="I47" s="22">
        <f>+I48+I57</f>
        <v>343144.81</v>
      </c>
      <c r="J47" s="22">
        <f>+J48+J57</f>
        <v>650489.28</v>
      </c>
      <c r="K47" s="22">
        <f>SUM(B47:J47)</f>
        <v>10340716.790000001</v>
      </c>
    </row>
    <row r="48" spans="1:11" ht="17.25" customHeight="1">
      <c r="A48" s="16" t="s">
        <v>113</v>
      </c>
      <c r="B48" s="23">
        <f>SUM(B49:B56)</f>
        <v>1028947.9700000001</v>
      </c>
      <c r="C48" s="23">
        <f aca="true" t="shared" si="13" ref="C48:J48">SUM(C49:C56)</f>
        <v>1449354.68</v>
      </c>
      <c r="D48" s="23">
        <f t="shared" si="13"/>
        <v>1897778.6</v>
      </c>
      <c r="E48" s="23">
        <f t="shared" si="13"/>
        <v>887306.1100000001</v>
      </c>
      <c r="F48" s="23">
        <f t="shared" si="13"/>
        <v>1321919.5</v>
      </c>
      <c r="G48" s="23">
        <f t="shared" si="13"/>
        <v>1749699.4</v>
      </c>
      <c r="H48" s="23">
        <f t="shared" si="13"/>
        <v>848757.1100000001</v>
      </c>
      <c r="I48" s="23">
        <f t="shared" si="13"/>
        <v>343144.81</v>
      </c>
      <c r="J48" s="23">
        <f t="shared" si="13"/>
        <v>636488.39</v>
      </c>
      <c r="K48" s="23">
        <f aca="true" t="shared" si="14" ref="K48:K57">SUM(B48:J48)</f>
        <v>10163396.57</v>
      </c>
    </row>
    <row r="49" spans="1:11" ht="17.25" customHeight="1">
      <c r="A49" s="34" t="s">
        <v>44</v>
      </c>
      <c r="B49" s="23">
        <f aca="true" t="shared" si="15" ref="B49:H49">ROUND(B30*B7,2)</f>
        <v>1026629.91</v>
      </c>
      <c r="C49" s="23">
        <f t="shared" si="15"/>
        <v>1442653.41</v>
      </c>
      <c r="D49" s="23">
        <f t="shared" si="15"/>
        <v>1894099.01</v>
      </c>
      <c r="E49" s="23">
        <f t="shared" si="15"/>
        <v>885223.05</v>
      </c>
      <c r="F49" s="23">
        <f t="shared" si="15"/>
        <v>1318742.17</v>
      </c>
      <c r="G49" s="23">
        <f t="shared" si="15"/>
        <v>1745007.41</v>
      </c>
      <c r="H49" s="23">
        <f t="shared" si="15"/>
        <v>819386.65</v>
      </c>
      <c r="I49" s="23">
        <f>ROUND(I30*I7,2)</f>
        <v>342079.09</v>
      </c>
      <c r="J49" s="23">
        <f>ROUND(J30*J7,2)</f>
        <v>634271.35</v>
      </c>
      <c r="K49" s="23">
        <f t="shared" si="14"/>
        <v>10108092.049999999</v>
      </c>
    </row>
    <row r="50" spans="1:11" ht="17.25" customHeight="1">
      <c r="A50" s="34" t="s">
        <v>45</v>
      </c>
      <c r="B50" s="19">
        <v>0</v>
      </c>
      <c r="C50" s="23">
        <f>ROUND(C31*C7,2)</f>
        <v>3206.7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3206.7</v>
      </c>
    </row>
    <row r="51" spans="1:11" ht="17.25" customHeight="1">
      <c r="A51" s="66" t="s">
        <v>106</v>
      </c>
      <c r="B51" s="67">
        <f aca="true" t="shared" si="16" ref="B51:H51">ROUND(B32*B7,2)</f>
        <v>-1773.62</v>
      </c>
      <c r="C51" s="67">
        <f t="shared" si="16"/>
        <v>-2279.15</v>
      </c>
      <c r="D51" s="67">
        <f t="shared" si="16"/>
        <v>-2706.17</v>
      </c>
      <c r="E51" s="67">
        <f t="shared" si="16"/>
        <v>-1362.34</v>
      </c>
      <c r="F51" s="67">
        <f t="shared" si="16"/>
        <v>-2104.19</v>
      </c>
      <c r="G51" s="67">
        <f t="shared" si="16"/>
        <v>-2738.09</v>
      </c>
      <c r="H51" s="67">
        <f t="shared" si="16"/>
        <v>-1322.47</v>
      </c>
      <c r="I51" s="19">
        <v>0</v>
      </c>
      <c r="J51" s="19">
        <v>0</v>
      </c>
      <c r="K51" s="67">
        <f>SUM(B51:J51)</f>
        <v>-14286.03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26977.89</v>
      </c>
      <c r="I53" s="31">
        <f>+I35</f>
        <v>0</v>
      </c>
      <c r="J53" s="31">
        <f>+J35</f>
        <v>0</v>
      </c>
      <c r="K53" s="23">
        <f t="shared" si="14"/>
        <v>26977.89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18696.17</v>
      </c>
      <c r="C57" s="36">
        <v>23480.01</v>
      </c>
      <c r="D57" s="36">
        <v>25454.81</v>
      </c>
      <c r="E57" s="36">
        <v>22385.53</v>
      </c>
      <c r="F57" s="36">
        <v>23617</v>
      </c>
      <c r="G57" s="36">
        <v>29615.45</v>
      </c>
      <c r="H57" s="36">
        <v>20070.36</v>
      </c>
      <c r="I57" s="19">
        <v>0</v>
      </c>
      <c r="J57" s="36">
        <v>14000.89</v>
      </c>
      <c r="K57" s="36">
        <f t="shared" si="14"/>
        <v>177320.22000000003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-124879.4</v>
      </c>
      <c r="C61" s="35">
        <f t="shared" si="17"/>
        <v>-179341.42</v>
      </c>
      <c r="D61" s="35">
        <f t="shared" si="17"/>
        <v>-185093.18</v>
      </c>
      <c r="E61" s="35">
        <f t="shared" si="17"/>
        <v>-110431.8</v>
      </c>
      <c r="F61" s="35">
        <f t="shared" si="17"/>
        <v>-124211.25</v>
      </c>
      <c r="G61" s="35">
        <f t="shared" si="17"/>
        <v>-147448.23</v>
      </c>
      <c r="H61" s="35">
        <f t="shared" si="17"/>
        <v>-124423.4</v>
      </c>
      <c r="I61" s="35">
        <f t="shared" si="17"/>
        <v>-30186.48</v>
      </c>
      <c r="J61" s="35">
        <f t="shared" si="17"/>
        <v>-64744.4</v>
      </c>
      <c r="K61" s="35">
        <f>SUM(B61:J61)</f>
        <v>-1090759.56</v>
      </c>
    </row>
    <row r="62" spans="1:11" ht="18.75" customHeight="1">
      <c r="A62" s="16" t="s">
        <v>75</v>
      </c>
      <c r="B62" s="35">
        <f aca="true" t="shared" si="18" ref="B62:J62">B63+B64+B65+B66+B67+B68</f>
        <v>-124879.4</v>
      </c>
      <c r="C62" s="35">
        <f t="shared" si="18"/>
        <v>-179265</v>
      </c>
      <c r="D62" s="35">
        <f t="shared" si="18"/>
        <v>-183019.4</v>
      </c>
      <c r="E62" s="35">
        <f t="shared" si="18"/>
        <v>-110431.8</v>
      </c>
      <c r="F62" s="35">
        <f t="shared" si="18"/>
        <v>-123830.6</v>
      </c>
      <c r="G62" s="35">
        <f t="shared" si="18"/>
        <v>-146942.2</v>
      </c>
      <c r="H62" s="35">
        <f t="shared" si="18"/>
        <v>-124423.4</v>
      </c>
      <c r="I62" s="35">
        <f t="shared" si="18"/>
        <v>-27911</v>
      </c>
      <c r="J62" s="35">
        <f t="shared" si="18"/>
        <v>-64744.4</v>
      </c>
      <c r="K62" s="35">
        <f aca="true" t="shared" si="19" ref="K62:K91">SUM(B62:J62)</f>
        <v>-1085447.2000000002</v>
      </c>
    </row>
    <row r="63" spans="1:11" ht="18.75" customHeight="1">
      <c r="A63" s="12" t="s">
        <v>76</v>
      </c>
      <c r="B63" s="35">
        <f>-ROUND(B9*$D$3,2)</f>
        <v>-124879.4</v>
      </c>
      <c r="C63" s="35">
        <f aca="true" t="shared" si="20" ref="C63:J63">-ROUND(C9*$D$3,2)</f>
        <v>-179265</v>
      </c>
      <c r="D63" s="35">
        <f t="shared" si="20"/>
        <v>-183019.4</v>
      </c>
      <c r="E63" s="35">
        <f t="shared" si="20"/>
        <v>-110431.8</v>
      </c>
      <c r="F63" s="35">
        <f t="shared" si="20"/>
        <v>-123830.6</v>
      </c>
      <c r="G63" s="35">
        <f t="shared" si="20"/>
        <v>-146942.2</v>
      </c>
      <c r="H63" s="35">
        <f t="shared" si="20"/>
        <v>-124423.4</v>
      </c>
      <c r="I63" s="35">
        <f t="shared" si="20"/>
        <v>-27911</v>
      </c>
      <c r="J63" s="35">
        <f t="shared" si="20"/>
        <v>-64744.4</v>
      </c>
      <c r="K63" s="35">
        <f t="shared" si="19"/>
        <v>-1085447.2000000002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107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53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80</v>
      </c>
      <c r="B69" s="19">
        <v>0</v>
      </c>
      <c r="C69" s="67">
        <f aca="true" t="shared" si="21" ref="B69:J69">SUM(C70:C99)</f>
        <v>-76.42</v>
      </c>
      <c r="D69" s="67">
        <f t="shared" si="21"/>
        <v>-2073.7799999999997</v>
      </c>
      <c r="E69" s="19">
        <v>0</v>
      </c>
      <c r="F69" s="67">
        <f t="shared" si="21"/>
        <v>-380.65</v>
      </c>
      <c r="G69" s="67">
        <f t="shared" si="21"/>
        <v>-506.03</v>
      </c>
      <c r="H69" s="19">
        <v>0</v>
      </c>
      <c r="I69" s="67">
        <f t="shared" si="21"/>
        <v>-2275.48</v>
      </c>
      <c r="J69" s="19">
        <v>0</v>
      </c>
      <c r="K69" s="67">
        <f t="shared" si="19"/>
        <v>-5312.360000000001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-76.42</v>
      </c>
      <c r="D71" s="35">
        <v>-6.03</v>
      </c>
      <c r="E71" s="19">
        <v>0</v>
      </c>
      <c r="F71" s="19">
        <v>0</v>
      </c>
      <c r="G71" s="35">
        <v>-6.03</v>
      </c>
      <c r="H71" s="19">
        <v>0</v>
      </c>
      <c r="I71" s="19">
        <v>0</v>
      </c>
      <c r="J71" s="19">
        <v>0</v>
      </c>
      <c r="K71" s="67">
        <f t="shared" si="19"/>
        <v>-88.48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-3723.88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59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35">
        <v>-1000</v>
      </c>
      <c r="E84" s="19">
        <v>0</v>
      </c>
      <c r="F84" s="19">
        <v>0</v>
      </c>
      <c r="G84" s="35">
        <v>-500</v>
      </c>
      <c r="H84" s="19">
        <v>0</v>
      </c>
      <c r="I84" s="19">
        <v>0</v>
      </c>
      <c r="J84" s="19">
        <v>0</v>
      </c>
      <c r="K84" s="67">
        <f t="shared" si="19"/>
        <v>-1500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922764.7400000001</v>
      </c>
      <c r="C104" s="24">
        <f t="shared" si="22"/>
        <v>1293493.27</v>
      </c>
      <c r="D104" s="24">
        <f t="shared" si="22"/>
        <v>1738140.2300000002</v>
      </c>
      <c r="E104" s="24">
        <f t="shared" si="22"/>
        <v>799259.8400000001</v>
      </c>
      <c r="F104" s="24">
        <f t="shared" si="22"/>
        <v>1221325.25</v>
      </c>
      <c r="G104" s="24">
        <f t="shared" si="22"/>
        <v>1631866.6199999999</v>
      </c>
      <c r="H104" s="24">
        <f t="shared" si="22"/>
        <v>744404.0700000001</v>
      </c>
      <c r="I104" s="24">
        <f>+I105+I106</f>
        <v>312958.33</v>
      </c>
      <c r="J104" s="24">
        <f>+J105+J106</f>
        <v>585744.88</v>
      </c>
      <c r="K104" s="48">
        <f>SUM(B104:J104)</f>
        <v>9249957.23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904068.5700000001</v>
      </c>
      <c r="C105" s="24">
        <f t="shared" si="23"/>
        <v>1270013.26</v>
      </c>
      <c r="D105" s="24">
        <f t="shared" si="23"/>
        <v>1712685.4200000002</v>
      </c>
      <c r="E105" s="24">
        <f t="shared" si="23"/>
        <v>776874.31</v>
      </c>
      <c r="F105" s="24">
        <f t="shared" si="23"/>
        <v>1197708.25</v>
      </c>
      <c r="G105" s="24">
        <f t="shared" si="23"/>
        <v>1602251.17</v>
      </c>
      <c r="H105" s="24">
        <f t="shared" si="23"/>
        <v>724333.7100000001</v>
      </c>
      <c r="I105" s="24">
        <f t="shared" si="23"/>
        <v>312958.33</v>
      </c>
      <c r="J105" s="24">
        <f t="shared" si="23"/>
        <v>571743.99</v>
      </c>
      <c r="K105" s="48">
        <f>SUM(B105:J105)</f>
        <v>9072637.01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18696.17</v>
      </c>
      <c r="C106" s="24">
        <f t="shared" si="24"/>
        <v>23480.01</v>
      </c>
      <c r="D106" s="24">
        <f t="shared" si="24"/>
        <v>25454.81</v>
      </c>
      <c r="E106" s="24">
        <f t="shared" si="24"/>
        <v>22385.53</v>
      </c>
      <c r="F106" s="24">
        <f t="shared" si="24"/>
        <v>23617</v>
      </c>
      <c r="G106" s="24">
        <f t="shared" si="24"/>
        <v>29615.45</v>
      </c>
      <c r="H106" s="24">
        <f t="shared" si="24"/>
        <v>20070.36</v>
      </c>
      <c r="I106" s="19">
        <f t="shared" si="24"/>
        <v>0</v>
      </c>
      <c r="J106" s="24">
        <f t="shared" si="24"/>
        <v>14000.89</v>
      </c>
      <c r="K106" s="48">
        <f>SUM(B106:J106)</f>
        <v>177320.22000000003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9249957.25</v>
      </c>
      <c r="L112" s="54"/>
    </row>
    <row r="113" spans="1:11" ht="18.75" customHeight="1">
      <c r="A113" s="26" t="s">
        <v>71</v>
      </c>
      <c r="B113" s="27">
        <v>99447.54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99447.54</v>
      </c>
    </row>
    <row r="114" spans="1:11" ht="18.75" customHeight="1">
      <c r="A114" s="26" t="s">
        <v>72</v>
      </c>
      <c r="B114" s="27">
        <v>823317.21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823317.21</v>
      </c>
    </row>
    <row r="115" spans="1:11" ht="18.75" customHeight="1">
      <c r="A115" s="26" t="s">
        <v>73</v>
      </c>
      <c r="B115" s="40">
        <v>0</v>
      </c>
      <c r="C115" s="27">
        <f>+C104</f>
        <v>1293493.27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1293493.27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1738140.2300000002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1738140.2300000002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799259.8400000001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799259.8400000001</v>
      </c>
    </row>
    <row r="118" spans="1:11" ht="18.75" customHeight="1">
      <c r="A118" s="68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231268.39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231268.39</v>
      </c>
    </row>
    <row r="119" spans="1:11" ht="18.75" customHeight="1">
      <c r="A119" s="68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430679.44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430679.44</v>
      </c>
    </row>
    <row r="120" spans="1:11" ht="18.75" customHeight="1">
      <c r="A120" s="68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65442.54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65442.54</v>
      </c>
    </row>
    <row r="121" spans="1:11" ht="18.75" customHeight="1">
      <c r="A121" s="68" t="s">
        <v>117</v>
      </c>
      <c r="B121" s="70">
        <v>0</v>
      </c>
      <c r="C121" s="70">
        <v>0</v>
      </c>
      <c r="D121" s="70">
        <v>0</v>
      </c>
      <c r="E121" s="70">
        <v>0</v>
      </c>
      <c r="F121" s="71">
        <v>493934.88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5"/>
        <v>493934.88</v>
      </c>
    </row>
    <row r="122" spans="1:11" ht="18.75" customHeight="1">
      <c r="A122" s="68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507131.34</v>
      </c>
      <c r="H122" s="40">
        <v>0</v>
      </c>
      <c r="I122" s="40">
        <v>0</v>
      </c>
      <c r="J122" s="40">
        <v>0</v>
      </c>
      <c r="K122" s="41">
        <f t="shared" si="25"/>
        <v>507131.34</v>
      </c>
    </row>
    <row r="123" spans="1:11" ht="18.75" customHeight="1">
      <c r="A123" s="68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41333.63</v>
      </c>
      <c r="H123" s="40">
        <v>0</v>
      </c>
      <c r="I123" s="40">
        <v>0</v>
      </c>
      <c r="J123" s="40">
        <v>0</v>
      </c>
      <c r="K123" s="41">
        <f t="shared" si="25"/>
        <v>41333.63</v>
      </c>
    </row>
    <row r="124" spans="1:11" ht="18.75" customHeight="1">
      <c r="A124" s="68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239656.08</v>
      </c>
      <c r="H124" s="40">
        <v>0</v>
      </c>
      <c r="I124" s="40">
        <v>0</v>
      </c>
      <c r="J124" s="40">
        <v>0</v>
      </c>
      <c r="K124" s="41">
        <f t="shared" si="25"/>
        <v>239656.08</v>
      </c>
    </row>
    <row r="125" spans="1:11" ht="18.75" customHeight="1">
      <c r="A125" s="68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217583.47</v>
      </c>
      <c r="H125" s="40">
        <v>0</v>
      </c>
      <c r="I125" s="40">
        <v>0</v>
      </c>
      <c r="J125" s="40">
        <v>0</v>
      </c>
      <c r="K125" s="41">
        <f t="shared" si="25"/>
        <v>217583.47</v>
      </c>
    </row>
    <row r="126" spans="1:11" ht="18.75" customHeight="1">
      <c r="A126" s="68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626162.12</v>
      </c>
      <c r="H126" s="40">
        <v>0</v>
      </c>
      <c r="I126" s="40">
        <v>0</v>
      </c>
      <c r="J126" s="40">
        <v>0</v>
      </c>
      <c r="K126" s="41">
        <f t="shared" si="25"/>
        <v>626162.12</v>
      </c>
    </row>
    <row r="127" spans="1:11" ht="18.75" customHeight="1">
      <c r="A127" s="68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262326.91</v>
      </c>
      <c r="I127" s="40">
        <v>0</v>
      </c>
      <c r="J127" s="40">
        <v>0</v>
      </c>
      <c r="K127" s="41">
        <f t="shared" si="25"/>
        <v>262326.91</v>
      </c>
    </row>
    <row r="128" spans="1:11" ht="18.75" customHeight="1">
      <c r="A128" s="68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482077.15</v>
      </c>
      <c r="I128" s="40">
        <v>0</v>
      </c>
      <c r="J128" s="40">
        <v>0</v>
      </c>
      <c r="K128" s="41">
        <f t="shared" si="25"/>
        <v>482077.15</v>
      </c>
    </row>
    <row r="129" spans="1:11" ht="18.75" customHeight="1">
      <c r="A129" s="68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312958.33</v>
      </c>
      <c r="J129" s="40">
        <v>0</v>
      </c>
      <c r="K129" s="41">
        <f t="shared" si="25"/>
        <v>312958.33</v>
      </c>
    </row>
    <row r="130" spans="1:11" ht="18.75" customHeight="1">
      <c r="A130" s="69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585744.88</v>
      </c>
      <c r="K130" s="44">
        <f t="shared" si="25"/>
        <v>585744.88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2016-12-29T17:58:38Z</dcterms:modified>
  <cp:category/>
  <cp:version/>
  <cp:contentType/>
  <cp:contentStatus/>
</cp:coreProperties>
</file>