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<sst xmlns="http://schemas.openxmlformats.org/spreadsheetml/2006/main" count="134" uniqueCount="134">
  <si>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</si>
  <si>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</si>
  <si>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</si>
  <si>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</si>
  <si>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</si>
  <si>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</si>
  <si>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</si>
  <si>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</si>
  <si>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</si>
  <si>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</si>
  <si>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</si>
  <si>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</si>
  <si>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</si>
  <si>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</si>
  <si>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</si>
  <si>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</si>
  <si>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</si>
  <si>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</si>
  <si>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</si>
  <si>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</si>
  <si>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</si>
  <si>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</si>
  <si>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</si>
  <si>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</si>
  <si>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</si>
  <si>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</si>
  <si>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</si>
  <si>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</si>
  <si>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</si>
  <si>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</si>
  <si>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</si>
  <si>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</si>
  <si>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</si>
  <si>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</si>
  <si>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</si>
  <si>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</si>
  <si>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</si>
  <si>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</si>
  <si>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</si>
  <si>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</si>
  <si>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</si>
  <si>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</si>
  <si>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</si>
  <si>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</si>
  <si>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</si>
  <si>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</si>
  <si>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</si>
  <si>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</si>
  <si>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</si>
  <si>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</si>
  <si>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</si>
  <si>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</si>
  <si>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</si>
  <si>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</si>
  <si>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</si>
  <si>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</si>
  <si>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</si>
  <si>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</si>
  <si>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</si>
  <si>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</si>
  <si>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</si>
  <si>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</si>
  <si>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</si>
  <si>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</si>
  <si>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</si>
  <si>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</si>
  <si>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</si>
  <si>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</si>
  <si>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</si>
  <si>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</si>
  <si>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</si>
  <si>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</si>
  <si>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</si>
  <si>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</si>
  <si>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</si>
  <si>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</si>
  <si>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</si>
  <si>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</si>
  <si>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</si>
  <si>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</si>
  <si>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</si>
  <si>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</si>
  <si>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</si>
  <si>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</si>
  <si>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</si>
  <si>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</si>
  <si>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</si>
  <si>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</si>
  <si>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</si>
  <si>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</si>
  <si>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</si>
  <si>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</si>
  <si>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</si>
  <si>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</si>
  <si>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</si>
  <si>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</si>
  <si>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</si>
  <si>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</si>
  <si>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</si>
  <si>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</si>
  <si>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</si>
  <si>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</si>
  <si>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</si>
  <si>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</si>
  <si>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</si>
  <si>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</si>
  <si>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</si>
  <si>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</si>
  <si>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</si>
  <si>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</si>
  <si>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</si>
  <si>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</si>
  <si>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</si>
  <si>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</si>
  <si>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</si>
  <si>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</si>
  <si>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</si>
  <si>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</si>
  <si>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</si>
  <si>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</si>
  <si>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</si>
  <si>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</si>
  <si>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</si>
  <si>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</si>
  <si>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</si>
  <si>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</si>
  <si>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</si>
  <si>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</si>
  <si>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</si>
  <si>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</si>
  <si>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</si>
  <si>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</si>
  <si>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</si>
  <si>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16/12/16 - VENCIMENTO 02/01/17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</si>
</sst>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582227</v>
      </c>
      <c r="C7" s="9">
        <f t="shared" si="0"/>
        <v>736131</v>
      </c>
      <c r="D7" s="9">
        <f t="shared" si="0"/>
        <v>795944</v>
      </c>
      <c r="E7" s="9">
        <f t="shared" si="0"/>
        <v>514890</v>
      </c>
      <c r="F7" s="9">
        <f t="shared" si="0"/>
        <v>718633</v>
      </c>
      <c r="G7" s="9">
        <f t="shared" si="0"/>
        <v>1198423</v>
      </c>
      <c r="H7" s="9">
        <f t="shared" si="0"/>
        <v>536577</v>
      </c>
      <c r="I7" s="9">
        <f t="shared" si="0"/>
        <v>116882</v>
      </c>
      <c r="J7" s="9">
        <f t="shared" si="0"/>
        <v>321129</v>
      </c>
      <c r="K7" s="9">
        <f t="shared" si="0"/>
        <v>5520836</v>
      </c>
      <c r="L7" s="52"/>
    </row>
    <row r="8" spans="1:11" ht="17.25" customHeight="1">
      <c r="A8" s="10" t="s">
        <v>99</v>
      </c>
      <c r="B8" s="11">
        <f>B9+B12+B16</f>
        <v>294689</v>
      </c>
      <c r="C8" s="11">
        <f aca="true" t="shared" si="1" ref="C8:J8">C9+C12+C16</f>
        <v>381001</v>
      </c>
      <c r="D8" s="11">
        <f t="shared" si="1"/>
        <v>391607</v>
      </c>
      <c r="E8" s="11">
        <f t="shared" si="1"/>
        <v>267361</v>
      </c>
      <c r="F8" s="11">
        <f t="shared" si="1"/>
        <v>360544</v>
      </c>
      <c r="G8" s="11">
        <f t="shared" si="1"/>
        <v>605764</v>
      </c>
      <c r="H8" s="11">
        <f t="shared" si="1"/>
        <v>295134</v>
      </c>
      <c r="I8" s="11">
        <f t="shared" si="1"/>
        <v>54271</v>
      </c>
      <c r="J8" s="11">
        <f t="shared" si="1"/>
        <v>156204</v>
      </c>
      <c r="K8" s="11">
        <f>SUM(B8:J8)</f>
        <v>2806575</v>
      </c>
    </row>
    <row r="9" spans="1:11" ht="17.25" customHeight="1">
      <c r="A9" s="15" t="s">
        <v>17</v>
      </c>
      <c r="B9" s="13">
        <f>+B10+B11</f>
        <v>40326</v>
      </c>
      <c r="C9" s="13">
        <f aca="true" t="shared" si="2" ref="C9:J9">+C10+C11</f>
        <v>55986</v>
      </c>
      <c r="D9" s="13">
        <f t="shared" si="2"/>
        <v>52250</v>
      </c>
      <c r="E9" s="13">
        <f t="shared" si="2"/>
        <v>37429</v>
      </c>
      <c r="F9" s="13">
        <f t="shared" si="2"/>
        <v>42971</v>
      </c>
      <c r="G9" s="13">
        <f t="shared" si="2"/>
        <v>54925</v>
      </c>
      <c r="H9" s="13">
        <f t="shared" si="2"/>
        <v>48347</v>
      </c>
      <c r="I9" s="13">
        <f t="shared" si="2"/>
        <v>8790</v>
      </c>
      <c r="J9" s="13">
        <f t="shared" si="2"/>
        <v>19447</v>
      </c>
      <c r="K9" s="11">
        <f>SUM(B9:J9)</f>
        <v>360471</v>
      </c>
    </row>
    <row r="10" spans="1:11" ht="17.25" customHeight="1">
      <c r="A10" s="29" t="s">
        <v>18</v>
      </c>
      <c r="B10" s="13">
        <v>40326</v>
      </c>
      <c r="C10" s="13">
        <v>55986</v>
      </c>
      <c r="D10" s="13">
        <v>52250</v>
      </c>
      <c r="E10" s="13">
        <v>37429</v>
      </c>
      <c r="F10" s="13">
        <v>42971</v>
      </c>
      <c r="G10" s="13">
        <v>54925</v>
      </c>
      <c r="H10" s="13">
        <v>48347</v>
      </c>
      <c r="I10" s="13">
        <v>8790</v>
      </c>
      <c r="J10" s="13">
        <v>19447</v>
      </c>
      <c r="K10" s="11">
        <f>SUM(B10:J10)</f>
        <v>360471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210340</v>
      </c>
      <c r="C12" s="17">
        <f t="shared" si="3"/>
        <v>272428</v>
      </c>
      <c r="D12" s="17">
        <f t="shared" si="3"/>
        <v>283810</v>
      </c>
      <c r="E12" s="17">
        <f t="shared" si="3"/>
        <v>192933</v>
      </c>
      <c r="F12" s="17">
        <f t="shared" si="3"/>
        <v>256945</v>
      </c>
      <c r="G12" s="17">
        <f t="shared" si="3"/>
        <v>439652</v>
      </c>
      <c r="H12" s="17">
        <f t="shared" si="3"/>
        <v>208713</v>
      </c>
      <c r="I12" s="17">
        <f t="shared" si="3"/>
        <v>37251</v>
      </c>
      <c r="J12" s="17">
        <f t="shared" si="3"/>
        <v>113205</v>
      </c>
      <c r="K12" s="11">
        <f aca="true" t="shared" si="4" ref="K12:K27">SUM(B12:J12)</f>
        <v>2015277</v>
      </c>
    </row>
    <row r="13" spans="1:13" ht="17.25" customHeight="1">
      <c r="A13" s="14" t="s">
        <v>20</v>
      </c>
      <c r="B13" s="13">
        <v>104768</v>
      </c>
      <c r="C13" s="13">
        <v>145685</v>
      </c>
      <c r="D13" s="13">
        <v>155423</v>
      </c>
      <c r="E13" s="13">
        <v>103299</v>
      </c>
      <c r="F13" s="13">
        <v>133497</v>
      </c>
      <c r="G13" s="13">
        <v>215518</v>
      </c>
      <c r="H13" s="13">
        <v>101159</v>
      </c>
      <c r="I13" s="13">
        <v>21913</v>
      </c>
      <c r="J13" s="13">
        <v>61795</v>
      </c>
      <c r="K13" s="11">
        <f t="shared" si="4"/>
        <v>1043057</v>
      </c>
      <c r="L13" s="52"/>
      <c r="M13" s="53"/>
    </row>
    <row r="14" spans="1:12" ht="17.25" customHeight="1">
      <c r="A14" s="14" t="s">
        <v>21</v>
      </c>
      <c r="B14" s="13">
        <v>99437</v>
      </c>
      <c r="C14" s="13">
        <v>118055</v>
      </c>
      <c r="D14" s="13">
        <v>122033</v>
      </c>
      <c r="E14" s="13">
        <v>84001</v>
      </c>
      <c r="F14" s="13">
        <v>117517</v>
      </c>
      <c r="G14" s="13">
        <v>214625</v>
      </c>
      <c r="H14" s="13">
        <v>98718</v>
      </c>
      <c r="I14" s="13">
        <v>14012</v>
      </c>
      <c r="J14" s="13">
        <v>49414</v>
      </c>
      <c r="K14" s="11">
        <f t="shared" si="4"/>
        <v>917812</v>
      </c>
      <c r="L14" s="52"/>
    </row>
    <row r="15" spans="1:11" ht="17.25" customHeight="1">
      <c r="A15" s="14" t="s">
        <v>22</v>
      </c>
      <c r="B15" s="13">
        <v>6135</v>
      </c>
      <c r="C15" s="13">
        <v>8688</v>
      </c>
      <c r="D15" s="13">
        <v>6354</v>
      </c>
      <c r="E15" s="13">
        <v>5633</v>
      </c>
      <c r="F15" s="13">
        <v>5931</v>
      </c>
      <c r="G15" s="13">
        <v>9509</v>
      </c>
      <c r="H15" s="13">
        <v>8836</v>
      </c>
      <c r="I15" s="13">
        <v>1326</v>
      </c>
      <c r="J15" s="13">
        <v>1996</v>
      </c>
      <c r="K15" s="11">
        <f t="shared" si="4"/>
        <v>54408</v>
      </c>
    </row>
    <row r="16" spans="1:11" ht="17.25" customHeight="1">
      <c r="A16" s="15" t="s">
        <v>95</v>
      </c>
      <c r="B16" s="13">
        <f>B17+B18+B19</f>
        <v>44023</v>
      </c>
      <c r="C16" s="13">
        <f aca="true" t="shared" si="5" ref="C16:J16">C17+C18+C19</f>
        <v>52587</v>
      </c>
      <c r="D16" s="13">
        <f t="shared" si="5"/>
        <v>55547</v>
      </c>
      <c r="E16" s="13">
        <f t="shared" si="5"/>
        <v>36999</v>
      </c>
      <c r="F16" s="13">
        <f t="shared" si="5"/>
        <v>60628</v>
      </c>
      <c r="G16" s="13">
        <f t="shared" si="5"/>
        <v>111187</v>
      </c>
      <c r="H16" s="13">
        <f t="shared" si="5"/>
        <v>38074</v>
      </c>
      <c r="I16" s="13">
        <f t="shared" si="5"/>
        <v>8230</v>
      </c>
      <c r="J16" s="13">
        <f t="shared" si="5"/>
        <v>23552</v>
      </c>
      <c r="K16" s="11">
        <f t="shared" si="4"/>
        <v>430827</v>
      </c>
    </row>
    <row r="17" spans="1:11" ht="17.25" customHeight="1">
      <c r="A17" s="14" t="s">
        <v>96</v>
      </c>
      <c r="B17" s="13">
        <v>23843</v>
      </c>
      <c r="C17" s="13">
        <v>30840</v>
      </c>
      <c r="D17" s="13">
        <v>30241</v>
      </c>
      <c r="E17" s="13">
        <v>20653</v>
      </c>
      <c r="F17" s="13">
        <v>34073</v>
      </c>
      <c r="G17" s="13">
        <v>58213</v>
      </c>
      <c r="H17" s="13">
        <v>21895</v>
      </c>
      <c r="I17" s="13">
        <v>5053</v>
      </c>
      <c r="J17" s="13">
        <v>12507</v>
      </c>
      <c r="K17" s="11">
        <f t="shared" si="4"/>
        <v>237318</v>
      </c>
    </row>
    <row r="18" spans="1:11" ht="17.25" customHeight="1">
      <c r="A18" s="14" t="s">
        <v>97</v>
      </c>
      <c r="B18" s="13">
        <v>19235</v>
      </c>
      <c r="C18" s="13">
        <v>20509</v>
      </c>
      <c r="D18" s="13">
        <v>24476</v>
      </c>
      <c r="E18" s="13">
        <v>15629</v>
      </c>
      <c r="F18" s="13">
        <v>25728</v>
      </c>
      <c r="G18" s="13">
        <v>51432</v>
      </c>
      <c r="H18" s="13">
        <v>15097</v>
      </c>
      <c r="I18" s="13">
        <v>2994</v>
      </c>
      <c r="J18" s="13">
        <v>10664</v>
      </c>
      <c r="K18" s="11">
        <f t="shared" si="4"/>
        <v>185764</v>
      </c>
    </row>
    <row r="19" spans="1:11" ht="17.25" customHeight="1">
      <c r="A19" s="14" t="s">
        <v>98</v>
      </c>
      <c r="B19" s="13">
        <v>945</v>
      </c>
      <c r="C19" s="13">
        <v>1238</v>
      </c>
      <c r="D19" s="13">
        <v>830</v>
      </c>
      <c r="E19" s="13">
        <v>717</v>
      </c>
      <c r="F19" s="13">
        <v>827</v>
      </c>
      <c r="G19" s="13">
        <v>1542</v>
      </c>
      <c r="H19" s="13">
        <v>1082</v>
      </c>
      <c r="I19" s="13">
        <v>183</v>
      </c>
      <c r="J19" s="13">
        <v>381</v>
      </c>
      <c r="K19" s="11">
        <f t="shared" si="4"/>
        <v>7745</v>
      </c>
    </row>
    <row r="20" spans="1:11" ht="17.25" customHeight="1">
      <c r="A20" s="16" t="s">
        <v>23</v>
      </c>
      <c r="B20" s="11">
        <f>+B21+B22+B23</f>
        <v>151845</v>
      </c>
      <c r="C20" s="11">
        <f aca="true" t="shared" si="6" ref="C20:J20">+C21+C22+C23</f>
        <v>170713</v>
      </c>
      <c r="D20" s="11">
        <f t="shared" si="6"/>
        <v>197902</v>
      </c>
      <c r="E20" s="11">
        <f t="shared" si="6"/>
        <v>122247</v>
      </c>
      <c r="F20" s="11">
        <f t="shared" si="6"/>
        <v>197506</v>
      </c>
      <c r="G20" s="11">
        <f t="shared" si="6"/>
        <v>363812</v>
      </c>
      <c r="H20" s="11">
        <f t="shared" si="6"/>
        <v>129057</v>
      </c>
      <c r="I20" s="11">
        <f t="shared" si="6"/>
        <v>30286</v>
      </c>
      <c r="J20" s="11">
        <f t="shared" si="6"/>
        <v>75696</v>
      </c>
      <c r="K20" s="11">
        <f t="shared" si="4"/>
        <v>1439064</v>
      </c>
    </row>
    <row r="21" spans="1:12" ht="17.25" customHeight="1">
      <c r="A21" s="12" t="s">
        <v>24</v>
      </c>
      <c r="B21" s="13">
        <v>83680</v>
      </c>
      <c r="C21" s="13">
        <v>103860</v>
      </c>
      <c r="D21" s="13">
        <v>122059</v>
      </c>
      <c r="E21" s="13">
        <v>73419</v>
      </c>
      <c r="F21" s="13">
        <v>114886</v>
      </c>
      <c r="G21" s="13">
        <v>194417</v>
      </c>
      <c r="H21" s="13">
        <v>73781</v>
      </c>
      <c r="I21" s="13">
        <v>19566</v>
      </c>
      <c r="J21" s="13">
        <v>45530</v>
      </c>
      <c r="K21" s="11">
        <f t="shared" si="4"/>
        <v>831198</v>
      </c>
      <c r="L21" s="52"/>
    </row>
    <row r="22" spans="1:12" ht="17.25" customHeight="1">
      <c r="A22" s="12" t="s">
        <v>25</v>
      </c>
      <c r="B22" s="13">
        <v>65053</v>
      </c>
      <c r="C22" s="13">
        <v>63056</v>
      </c>
      <c r="D22" s="13">
        <v>72673</v>
      </c>
      <c r="E22" s="13">
        <v>46509</v>
      </c>
      <c r="F22" s="13">
        <v>79538</v>
      </c>
      <c r="G22" s="13">
        <v>163870</v>
      </c>
      <c r="H22" s="13">
        <v>51774</v>
      </c>
      <c r="I22" s="13">
        <v>10098</v>
      </c>
      <c r="J22" s="13">
        <v>29104</v>
      </c>
      <c r="K22" s="11">
        <f t="shared" si="4"/>
        <v>581675</v>
      </c>
      <c r="L22" s="52"/>
    </row>
    <row r="23" spans="1:11" ht="17.25" customHeight="1">
      <c r="A23" s="12" t="s">
        <v>26</v>
      </c>
      <c r="B23" s="13">
        <v>3112</v>
      </c>
      <c r="C23" s="13">
        <v>3797</v>
      </c>
      <c r="D23" s="13">
        <v>3170</v>
      </c>
      <c r="E23" s="13">
        <v>2319</v>
      </c>
      <c r="F23" s="13">
        <v>3082</v>
      </c>
      <c r="G23" s="13">
        <v>5525</v>
      </c>
      <c r="H23" s="13">
        <v>3502</v>
      </c>
      <c r="I23" s="13">
        <v>622</v>
      </c>
      <c r="J23" s="13">
        <v>1062</v>
      </c>
      <c r="K23" s="11">
        <f t="shared" si="4"/>
        <v>26191</v>
      </c>
    </row>
    <row r="24" spans="1:11" ht="17.25" customHeight="1">
      <c r="A24" s="16" t="s">
        <v>27</v>
      </c>
      <c r="B24" s="13">
        <f>+B25+B26</f>
        <v>135693</v>
      </c>
      <c r="C24" s="13">
        <f aca="true" t="shared" si="7" ref="C24:J24">+C25+C26</f>
        <v>184417</v>
      </c>
      <c r="D24" s="13">
        <f t="shared" si="7"/>
        <v>206435</v>
      </c>
      <c r="E24" s="13">
        <f t="shared" si="7"/>
        <v>125282</v>
      </c>
      <c r="F24" s="13">
        <f t="shared" si="7"/>
        <v>160583</v>
      </c>
      <c r="G24" s="13">
        <f t="shared" si="7"/>
        <v>228847</v>
      </c>
      <c r="H24" s="13">
        <f t="shared" si="7"/>
        <v>106620</v>
      </c>
      <c r="I24" s="13">
        <f t="shared" si="7"/>
        <v>32325</v>
      </c>
      <c r="J24" s="13">
        <f t="shared" si="7"/>
        <v>89229</v>
      </c>
      <c r="K24" s="11">
        <f t="shared" si="4"/>
        <v>1269431</v>
      </c>
    </row>
    <row r="25" spans="1:12" ht="17.25" customHeight="1">
      <c r="A25" s="12" t="s">
        <v>131</v>
      </c>
      <c r="B25" s="13">
        <v>68405</v>
      </c>
      <c r="C25" s="13">
        <v>100523</v>
      </c>
      <c r="D25" s="13">
        <v>119945</v>
      </c>
      <c r="E25" s="13">
        <v>72376</v>
      </c>
      <c r="F25" s="13">
        <v>85317</v>
      </c>
      <c r="G25" s="13">
        <v>113600</v>
      </c>
      <c r="H25" s="13">
        <v>55609</v>
      </c>
      <c r="I25" s="13">
        <v>21488</v>
      </c>
      <c r="J25" s="13">
        <v>50504</v>
      </c>
      <c r="K25" s="11">
        <f t="shared" si="4"/>
        <v>687767</v>
      </c>
      <c r="L25" s="52"/>
    </row>
    <row r="26" spans="1:12" ht="17.25" customHeight="1">
      <c r="A26" s="12" t="s">
        <v>132</v>
      </c>
      <c r="B26" s="13">
        <v>67288</v>
      </c>
      <c r="C26" s="13">
        <v>83894</v>
      </c>
      <c r="D26" s="13">
        <v>86490</v>
      </c>
      <c r="E26" s="13">
        <v>52906</v>
      </c>
      <c r="F26" s="13">
        <v>75266</v>
      </c>
      <c r="G26" s="13">
        <v>115247</v>
      </c>
      <c r="H26" s="13">
        <v>51011</v>
      </c>
      <c r="I26" s="13">
        <v>10837</v>
      </c>
      <c r="J26" s="13">
        <v>38725</v>
      </c>
      <c r="K26" s="11">
        <f t="shared" si="4"/>
        <v>581664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5766</v>
      </c>
      <c r="I27" s="11">
        <v>0</v>
      </c>
      <c r="J27" s="11">
        <v>0</v>
      </c>
      <c r="K27" s="11">
        <f t="shared" si="4"/>
        <v>5766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14939.06</v>
      </c>
      <c r="I35" s="19">
        <v>0</v>
      </c>
      <c r="J35" s="19">
        <v>0</v>
      </c>
      <c r="K35" s="23">
        <f>SUM(B35:J35)</f>
        <v>14939.06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3549007.2</v>
      </c>
      <c r="C47" s="22">
        <f aca="true" t="shared" si="12" ref="C47:H47">+C48+C57</f>
        <v>5171353.54</v>
      </c>
      <c r="D47" s="22">
        <f t="shared" si="12"/>
        <v>6257220.38</v>
      </c>
      <c r="E47" s="22">
        <f t="shared" si="12"/>
        <v>3444148.14</v>
      </c>
      <c r="F47" s="22">
        <f t="shared" si="12"/>
        <v>4704300.869999999</v>
      </c>
      <c r="G47" s="22">
        <f t="shared" si="12"/>
        <v>6574815.090000001</v>
      </c>
      <c r="H47" s="22">
        <f t="shared" si="12"/>
        <v>3421756.2399999998</v>
      </c>
      <c r="I47" s="22">
        <f>+I48+I57</f>
        <v>591471.77</v>
      </c>
      <c r="J47" s="22">
        <f>+J48+J57</f>
        <v>978866.3300000001</v>
      </c>
      <c r="K47" s="22">
        <f>SUM(B47:J47)</f>
        <v>34692939.56</v>
      </c>
    </row>
    <row r="48" spans="1:11" ht="17.25" customHeight="1">
      <c r="A48" s="16" t="s">
        <v>113</v>
      </c>
      <c r="B48" s="23">
        <f>SUM(B49:B56)</f>
        <v>3530311.0300000003</v>
      </c>
      <c r="C48" s="23">
        <f aca="true" t="shared" si="13" ref="C48:J48">SUM(C49:C56)</f>
        <v>5147873.53</v>
      </c>
      <c r="D48" s="23">
        <f t="shared" si="13"/>
        <v>6231765.57</v>
      </c>
      <c r="E48" s="23">
        <f t="shared" si="13"/>
        <v>3421762.6100000003</v>
      </c>
      <c r="F48" s="23">
        <f t="shared" si="13"/>
        <v>4680683.869999999</v>
      </c>
      <c r="G48" s="23">
        <f t="shared" si="13"/>
        <v>6545199.640000001</v>
      </c>
      <c r="H48" s="23">
        <f t="shared" si="13"/>
        <v>3401685.88</v>
      </c>
      <c r="I48" s="23">
        <f t="shared" si="13"/>
        <v>591471.77</v>
      </c>
      <c r="J48" s="23">
        <f t="shared" si="13"/>
        <v>964865.4400000001</v>
      </c>
      <c r="K48" s="23">
        <f aca="true" t="shared" si="14" ref="K48:K57">SUM(B48:J48)</f>
        <v>34515619.339999996</v>
      </c>
    </row>
    <row r="49" spans="1:11" ht="17.25" customHeight="1">
      <c r="A49" s="34" t="s">
        <v>44</v>
      </c>
      <c r="B49" s="23">
        <f aca="true" t="shared" si="15" ref="B49:H49">ROUND(B30*B7,2)</f>
        <v>1617659.5</v>
      </c>
      <c r="C49" s="23">
        <f t="shared" si="15"/>
        <v>2283183.91</v>
      </c>
      <c r="D49" s="23">
        <f t="shared" si="15"/>
        <v>2785485.62</v>
      </c>
      <c r="E49" s="23">
        <f t="shared" si="15"/>
        <v>1532467.11</v>
      </c>
      <c r="F49" s="23">
        <f t="shared" si="15"/>
        <v>2116805.36</v>
      </c>
      <c r="G49" s="23">
        <f t="shared" si="15"/>
        <v>2978680.37</v>
      </c>
      <c r="H49" s="23">
        <f t="shared" si="15"/>
        <v>1529298.11</v>
      </c>
      <c r="I49" s="23">
        <f>ROUND(I30*I7,2)</f>
        <v>590406.05</v>
      </c>
      <c r="J49" s="23">
        <f>ROUND(J30*J7,2)</f>
        <v>962648.4</v>
      </c>
      <c r="K49" s="23">
        <f t="shared" si="14"/>
        <v>16396634.430000002</v>
      </c>
    </row>
    <row r="50" spans="1:11" ht="17.25" customHeight="1">
      <c r="A50" s="34" t="s">
        <v>45</v>
      </c>
      <c r="B50" s="19">
        <v>0</v>
      </c>
      <c r="C50" s="23">
        <f>ROUND(C31*C7,2)</f>
        <v>5075.02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5075.02</v>
      </c>
    </row>
    <row r="51" spans="1:11" ht="17.25" customHeight="1">
      <c r="A51" s="66" t="s">
        <v>106</v>
      </c>
      <c r="B51" s="67">
        <f aca="true" t="shared" si="16" ref="B51:H51">ROUND(B32*B7,2)</f>
        <v>-2794.69</v>
      </c>
      <c r="C51" s="67">
        <f t="shared" si="16"/>
        <v>-3607.04</v>
      </c>
      <c r="D51" s="67">
        <f t="shared" si="16"/>
        <v>-3979.72</v>
      </c>
      <c r="E51" s="67">
        <f t="shared" si="16"/>
        <v>-2358.43</v>
      </c>
      <c r="F51" s="67">
        <f t="shared" si="16"/>
        <v>-3377.58</v>
      </c>
      <c r="G51" s="67">
        <f t="shared" si="16"/>
        <v>-4673.85</v>
      </c>
      <c r="H51" s="67">
        <f t="shared" si="16"/>
        <v>-2468.25</v>
      </c>
      <c r="I51" s="19">
        <v>0</v>
      </c>
      <c r="J51" s="19">
        <v>0</v>
      </c>
      <c r="K51" s="67">
        <f>SUM(B51:J51)</f>
        <v>-23259.559999999998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14939.06</v>
      </c>
      <c r="I53" s="31">
        <f>+I35</f>
        <v>0</v>
      </c>
      <c r="J53" s="31">
        <f>+J35</f>
        <v>0</v>
      </c>
      <c r="K53" s="23">
        <f t="shared" si="14"/>
        <v>14939.06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36">
        <v>1911354.54</v>
      </c>
      <c r="C56" s="36">
        <v>2857447.92</v>
      </c>
      <c r="D56" s="36">
        <v>3443873.91</v>
      </c>
      <c r="E56" s="36">
        <v>1888208.53</v>
      </c>
      <c r="F56" s="36">
        <v>2561974.57</v>
      </c>
      <c r="G56" s="36">
        <v>3563763.04</v>
      </c>
      <c r="H56" s="36">
        <v>1856201.92</v>
      </c>
      <c r="I56" s="19">
        <v>0</v>
      </c>
      <c r="J56" s="19">
        <v>0</v>
      </c>
      <c r="K56" s="23">
        <f t="shared" si="14"/>
        <v>18082824.43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-2173927.29</v>
      </c>
      <c r="C61" s="35">
        <f t="shared" si="17"/>
        <v>-3135933.3600000003</v>
      </c>
      <c r="D61" s="35">
        <f t="shared" si="17"/>
        <v>-3943691.1900000004</v>
      </c>
      <c r="E61" s="35">
        <f t="shared" si="17"/>
        <v>-2149255.59</v>
      </c>
      <c r="F61" s="35">
        <f t="shared" si="17"/>
        <v>-2879614.17</v>
      </c>
      <c r="G61" s="35">
        <f t="shared" si="17"/>
        <v>-3862621.26</v>
      </c>
      <c r="H61" s="35">
        <f t="shared" si="17"/>
        <v>-2068680.2500000002</v>
      </c>
      <c r="I61" s="35">
        <f t="shared" si="17"/>
        <v>-125832.48000000001</v>
      </c>
      <c r="J61" s="35">
        <f t="shared" si="17"/>
        <v>-92924.43000000001</v>
      </c>
      <c r="K61" s="35">
        <f>SUM(B61:J61)</f>
        <v>-20432480.02</v>
      </c>
    </row>
    <row r="62" spans="1:11" ht="18.75" customHeight="1">
      <c r="A62" s="16" t="s">
        <v>75</v>
      </c>
      <c r="B62" s="35">
        <f aca="true" t="shared" si="18" ref="B62:J62">B63+B64+B65+B66+B67+B68</f>
        <v>-225051.94</v>
      </c>
      <c r="C62" s="35">
        <f t="shared" si="18"/>
        <v>-215216.88999999998</v>
      </c>
      <c r="D62" s="35">
        <f t="shared" si="18"/>
        <v>-220893.83000000002</v>
      </c>
      <c r="E62" s="35">
        <f t="shared" si="18"/>
        <v>-242572.75000000003</v>
      </c>
      <c r="F62" s="35">
        <f t="shared" si="18"/>
        <v>-240750.76</v>
      </c>
      <c r="G62" s="35">
        <f t="shared" si="18"/>
        <v>-263663.24</v>
      </c>
      <c r="H62" s="35">
        <f t="shared" si="18"/>
        <v>-183718.6</v>
      </c>
      <c r="I62" s="35">
        <f t="shared" si="18"/>
        <v>-33402</v>
      </c>
      <c r="J62" s="35">
        <f t="shared" si="18"/>
        <v>-73898.6</v>
      </c>
      <c r="K62" s="35">
        <f aca="true" t="shared" si="19" ref="K62:K91">SUM(B62:J62)</f>
        <v>-1699168.61</v>
      </c>
    </row>
    <row r="63" spans="1:11" ht="18.75" customHeight="1">
      <c r="A63" s="12" t="s">
        <v>76</v>
      </c>
      <c r="B63" s="35">
        <f>-ROUND(B9*$D$3,2)</f>
        <v>-153238.8</v>
      </c>
      <c r="C63" s="35">
        <f aca="true" t="shared" si="20" ref="C63:J63">-ROUND(C9*$D$3,2)</f>
        <v>-212746.8</v>
      </c>
      <c r="D63" s="35">
        <f t="shared" si="20"/>
        <v>-198550</v>
      </c>
      <c r="E63" s="35">
        <f t="shared" si="20"/>
        <v>-142230.2</v>
      </c>
      <c r="F63" s="35">
        <f t="shared" si="20"/>
        <v>-163289.8</v>
      </c>
      <c r="G63" s="35">
        <f t="shared" si="20"/>
        <v>-208715</v>
      </c>
      <c r="H63" s="35">
        <f t="shared" si="20"/>
        <v>-183718.6</v>
      </c>
      <c r="I63" s="35">
        <f t="shared" si="20"/>
        <v>-33402</v>
      </c>
      <c r="J63" s="35">
        <f t="shared" si="20"/>
        <v>-73898.6</v>
      </c>
      <c r="K63" s="35">
        <f t="shared" si="19"/>
        <v>-1369789.8000000003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-1098.2</v>
      </c>
      <c r="C65" s="35">
        <v>-201.4</v>
      </c>
      <c r="D65" s="35">
        <v>-186.2</v>
      </c>
      <c r="E65" s="35">
        <v>-927.2</v>
      </c>
      <c r="F65" s="35">
        <v>-672.6</v>
      </c>
      <c r="G65" s="35">
        <v>-387.6</v>
      </c>
      <c r="H65" s="19">
        <v>0</v>
      </c>
      <c r="I65" s="19">
        <v>0</v>
      </c>
      <c r="J65" s="19">
        <v>0</v>
      </c>
      <c r="K65" s="35">
        <f t="shared" si="19"/>
        <v>-3473.2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-70714.94</v>
      </c>
      <c r="C67" s="35">
        <v>-2268.69</v>
      </c>
      <c r="D67" s="35">
        <v>-22157.63</v>
      </c>
      <c r="E67" s="35">
        <v>-99415.35</v>
      </c>
      <c r="F67" s="35">
        <v>-76788.36</v>
      </c>
      <c r="G67" s="35">
        <v>-54560.64</v>
      </c>
      <c r="H67" s="19">
        <v>0</v>
      </c>
      <c r="I67" s="19">
        <v>0</v>
      </c>
      <c r="J67" s="19">
        <v>0</v>
      </c>
      <c r="K67" s="35">
        <f t="shared" si="19"/>
        <v>-325905.61000000004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-1948875.3499999999</v>
      </c>
      <c r="C69" s="67">
        <f t="shared" si="21"/>
        <v>-2920716.47</v>
      </c>
      <c r="D69" s="67">
        <f t="shared" si="21"/>
        <v>-3722797.3600000003</v>
      </c>
      <c r="E69" s="67">
        <f t="shared" si="21"/>
        <v>-1906682.8399999999</v>
      </c>
      <c r="F69" s="67">
        <f t="shared" si="21"/>
        <v>-2638863.4099999997</v>
      </c>
      <c r="G69" s="67">
        <f t="shared" si="21"/>
        <v>-3598958.02</v>
      </c>
      <c r="H69" s="67">
        <f t="shared" si="21"/>
        <v>-1884961.6500000001</v>
      </c>
      <c r="I69" s="67">
        <f t="shared" si="21"/>
        <v>-92430.48000000001</v>
      </c>
      <c r="J69" s="67">
        <f t="shared" si="21"/>
        <v>-19025.83</v>
      </c>
      <c r="K69" s="67">
        <f t="shared" si="19"/>
        <v>-18733311.409999996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-24976.06</v>
      </c>
      <c r="C76" s="35">
        <v>-58523.27</v>
      </c>
      <c r="D76" s="35">
        <v>-136195.12</v>
      </c>
      <c r="E76" s="35">
        <v>-39120.47</v>
      </c>
      <c r="F76" s="35">
        <v>-69225.17</v>
      </c>
      <c r="G76" s="35">
        <v>-47477.07</v>
      </c>
      <c r="H76" s="35">
        <v>-51154.31</v>
      </c>
      <c r="I76" s="35">
        <v>-20566.81</v>
      </c>
      <c r="J76" s="35">
        <v>-8648.21</v>
      </c>
      <c r="K76" s="67">
        <f t="shared" si="19"/>
        <v>-455886.49000000005</v>
      </c>
    </row>
    <row r="77" spans="1:11" ht="18.75" customHeight="1">
      <c r="A77" s="12" t="s">
        <v>62</v>
      </c>
      <c r="B77" s="35">
        <v>-684</v>
      </c>
      <c r="C77" s="35">
        <v>-11498.8</v>
      </c>
      <c r="D77" s="19">
        <v>0</v>
      </c>
      <c r="E77" s="19">
        <v>0</v>
      </c>
      <c r="F77" s="35">
        <v>-26041.4</v>
      </c>
      <c r="G77" s="35">
        <v>-27945.2</v>
      </c>
      <c r="H77" s="35">
        <v>-410.4</v>
      </c>
      <c r="I77" s="19">
        <v>0</v>
      </c>
      <c r="J77" s="19">
        <v>0</v>
      </c>
      <c r="K77" s="67">
        <f t="shared" si="19"/>
        <v>-66579.79999999999</v>
      </c>
    </row>
    <row r="78" spans="1:11" ht="18.75" customHeight="1">
      <c r="A78" s="12" t="s">
        <v>63</v>
      </c>
      <c r="B78" s="35">
        <v>-32000</v>
      </c>
      <c r="C78" s="35">
        <v>-25000</v>
      </c>
      <c r="D78" s="35">
        <v>-164000</v>
      </c>
      <c r="E78" s="35">
        <v>-3000</v>
      </c>
      <c r="F78" s="35">
        <v>-12000</v>
      </c>
      <c r="G78" s="35">
        <v>-1000</v>
      </c>
      <c r="H78" s="19">
        <v>0</v>
      </c>
      <c r="I78" s="35">
        <v>-4000</v>
      </c>
      <c r="J78" s="19">
        <v>0</v>
      </c>
      <c r="K78" s="67">
        <f t="shared" si="19"/>
        <v>-241000</v>
      </c>
    </row>
    <row r="79" spans="1:11" ht="18.75" customHeight="1">
      <c r="A79" s="12" t="s">
        <v>64</v>
      </c>
      <c r="B79" s="35">
        <v>-3576.89</v>
      </c>
      <c r="C79" s="35">
        <v>-4253.78</v>
      </c>
      <c r="D79" s="35">
        <v>-25618.22</v>
      </c>
      <c r="E79" s="35">
        <v>-153.25</v>
      </c>
      <c r="F79" s="35">
        <v>-1290.64</v>
      </c>
      <c r="G79" s="35">
        <v>-298.61</v>
      </c>
      <c r="H79" s="19">
        <v>0</v>
      </c>
      <c r="I79" s="35">
        <v>-554.38</v>
      </c>
      <c r="J79" s="19">
        <v>0</v>
      </c>
      <c r="K79" s="67">
        <f t="shared" si="19"/>
        <v>-35745.77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67">
        <v>-77343.3</v>
      </c>
      <c r="C95" s="67">
        <v>-115627.13</v>
      </c>
      <c r="D95" s="67">
        <v>-139356.96</v>
      </c>
      <c r="E95" s="67">
        <v>-76406.69</v>
      </c>
      <c r="F95" s="67">
        <v>-103670.75</v>
      </c>
      <c r="G95" s="67">
        <v>-144208.3</v>
      </c>
      <c r="H95" s="67">
        <v>-75111.54</v>
      </c>
      <c r="I95" s="19">
        <v>0</v>
      </c>
      <c r="J95" s="19">
        <v>0</v>
      </c>
      <c r="K95" s="67">
        <f>SUM(B95:J95)</f>
        <v>-731724.67</v>
      </c>
      <c r="L95" s="55"/>
    </row>
    <row r="96" spans="1:12" ht="18.75" customHeight="1">
      <c r="A96" s="12" t="s">
        <v>116</v>
      </c>
      <c r="B96" s="67">
        <v>-1795784.15</v>
      </c>
      <c r="C96" s="67">
        <v>-2684671.83</v>
      </c>
      <c r="D96" s="67">
        <v>-3235639.47</v>
      </c>
      <c r="E96" s="67">
        <v>-1774037.67</v>
      </c>
      <c r="F96" s="67">
        <v>-2407064.32</v>
      </c>
      <c r="G96" s="67">
        <v>-3348279.48</v>
      </c>
      <c r="H96" s="67">
        <v>-1743966.35</v>
      </c>
      <c r="I96" s="19">
        <v>0</v>
      </c>
      <c r="J96" s="19">
        <v>0</v>
      </c>
      <c r="K96" s="67">
        <f>SUM(B96:J96)</f>
        <v>-16989443.270000003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1375079.9100000004</v>
      </c>
      <c r="C104" s="24">
        <f t="shared" si="22"/>
        <v>2035420.1800000004</v>
      </c>
      <c r="D104" s="24">
        <f t="shared" si="22"/>
        <v>2313529.19</v>
      </c>
      <c r="E104" s="24">
        <f t="shared" si="22"/>
        <v>1294892.5500000005</v>
      </c>
      <c r="F104" s="24">
        <f t="shared" si="22"/>
        <v>1824686.6999999997</v>
      </c>
      <c r="G104" s="24">
        <f t="shared" si="22"/>
        <v>2712193.8300000005</v>
      </c>
      <c r="H104" s="24">
        <f t="shared" si="22"/>
        <v>1353075.9899999998</v>
      </c>
      <c r="I104" s="24">
        <f>+I105+I106</f>
        <v>465639.29000000004</v>
      </c>
      <c r="J104" s="24">
        <f>+J105+J106</f>
        <v>885941.9000000001</v>
      </c>
      <c r="K104" s="48">
        <f>SUM(B104:J104)</f>
        <v>14260459.540000001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1356383.7400000005</v>
      </c>
      <c r="C105" s="24">
        <f t="shared" si="23"/>
        <v>2011940.1700000004</v>
      </c>
      <c r="D105" s="24">
        <f t="shared" si="23"/>
        <v>2288074.38</v>
      </c>
      <c r="E105" s="24">
        <f t="shared" si="23"/>
        <v>1272507.0200000005</v>
      </c>
      <c r="F105" s="24">
        <f t="shared" si="23"/>
        <v>1801069.6999999997</v>
      </c>
      <c r="G105" s="24">
        <f t="shared" si="23"/>
        <v>2682578.3800000004</v>
      </c>
      <c r="H105" s="24">
        <f t="shared" si="23"/>
        <v>1333005.6299999997</v>
      </c>
      <c r="I105" s="24">
        <f t="shared" si="23"/>
        <v>465639.29000000004</v>
      </c>
      <c r="J105" s="24">
        <f t="shared" si="23"/>
        <v>871941.0100000001</v>
      </c>
      <c r="K105" s="48">
        <f>SUM(B105:J105)</f>
        <v>14083139.320000002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14260459.56</v>
      </c>
      <c r="L112" s="54"/>
    </row>
    <row r="113" spans="1:11" ht="18.75" customHeight="1">
      <c r="A113" s="26" t="s">
        <v>71</v>
      </c>
      <c r="B113" s="27">
        <v>149202.21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149202.21</v>
      </c>
    </row>
    <row r="114" spans="1:11" ht="18.75" customHeight="1">
      <c r="A114" s="26" t="s">
        <v>72</v>
      </c>
      <c r="B114" s="27">
        <v>1225877.7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1225877.7</v>
      </c>
    </row>
    <row r="115" spans="1:11" ht="18.75" customHeight="1">
      <c r="A115" s="26" t="s">
        <v>73</v>
      </c>
      <c r="B115" s="40">
        <v>0</v>
      </c>
      <c r="C115" s="27">
        <f>+C104</f>
        <v>2035420.1800000004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2035420.1800000004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2313529.19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2313529.19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1294892.5500000005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1294892.5500000005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345846.73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345846.73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643002.34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643002.34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93076.49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93076.49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742761.14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742761.14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820414.33</v>
      </c>
      <c r="H122" s="40">
        <v>0</v>
      </c>
      <c r="I122" s="40">
        <v>0</v>
      </c>
      <c r="J122" s="40">
        <v>0</v>
      </c>
      <c r="K122" s="41">
        <f t="shared" si="25"/>
        <v>820414.33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67242.41</v>
      </c>
      <c r="H123" s="40">
        <v>0</v>
      </c>
      <c r="I123" s="40">
        <v>0</v>
      </c>
      <c r="J123" s="40">
        <v>0</v>
      </c>
      <c r="K123" s="41">
        <f t="shared" si="25"/>
        <v>67242.41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384586.16</v>
      </c>
      <c r="H124" s="40">
        <v>0</v>
      </c>
      <c r="I124" s="40">
        <v>0</v>
      </c>
      <c r="J124" s="40">
        <v>0</v>
      </c>
      <c r="K124" s="41">
        <f t="shared" si="25"/>
        <v>384586.16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387304.81</v>
      </c>
      <c r="H125" s="40">
        <v>0</v>
      </c>
      <c r="I125" s="40">
        <v>0</v>
      </c>
      <c r="J125" s="40">
        <v>0</v>
      </c>
      <c r="K125" s="41">
        <f t="shared" si="25"/>
        <v>387304.81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1052646.13</v>
      </c>
      <c r="H126" s="40">
        <v>0</v>
      </c>
      <c r="I126" s="40">
        <v>0</v>
      </c>
      <c r="J126" s="40">
        <v>0</v>
      </c>
      <c r="K126" s="41">
        <f t="shared" si="25"/>
        <v>1052646.13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476457.69</v>
      </c>
      <c r="I127" s="40">
        <v>0</v>
      </c>
      <c r="J127" s="40">
        <v>0</v>
      </c>
      <c r="K127" s="41">
        <f t="shared" si="25"/>
        <v>476457.69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876618.31</v>
      </c>
      <c r="I128" s="40">
        <v>0</v>
      </c>
      <c r="J128" s="40">
        <v>0</v>
      </c>
      <c r="K128" s="41">
        <f t="shared" si="25"/>
        <v>876618.31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465639.29</v>
      </c>
      <c r="J129" s="40">
        <v>0</v>
      </c>
      <c r="K129" s="41">
        <f t="shared" si="25"/>
        <v>465639.29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885941.9</v>
      </c>
      <c r="K130" s="44">
        <f t="shared" si="25"/>
        <v>885941.9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2016-12-29T17:57:00Z</dcterms:modified>
  <cp:category/>
  <cp:version/>
  <cp:contentType/>
  <cp:contentStatus/>
</cp:coreProperties>
</file>