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<sst xmlns="http://schemas.openxmlformats.org/spreadsheetml/2006/main" count="135" uniqueCount="135">
  <si>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</si>
  <si>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</si>
  <si>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</si>
  <si>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</si>
  <si>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</si>
  <si>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</si>
  <si>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</si>
  <si>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</si>
  <si>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</si>
  <si>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</si>
  <si>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</si>
  <si>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</si>
  <si>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</si>
  <si>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</si>
  <si>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</si>
  <si>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</si>
  <si>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</si>
  <si>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</si>
  <si>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</si>
  <si>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</si>
  <si>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</si>
  <si>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</si>
  <si>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</si>
  <si>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</si>
  <si>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</si>
  <si>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</si>
  <si>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</si>
  <si>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</si>
  <si>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</si>
  <si>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</si>
  <si>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</si>
  <si>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</si>
  <si>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</si>
  <si>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</si>
  <si>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</si>
  <si>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</si>
  <si>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</si>
  <si>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</si>
  <si>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</si>
  <si>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</si>
  <si>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</si>
  <si>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</si>
  <si>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</si>
  <si>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</si>
  <si>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</si>
  <si>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</si>
  <si>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</si>
  <si>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</si>
  <si>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</si>
  <si>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</si>
  <si>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</si>
  <si>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</si>
  <si>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</si>
  <si>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</si>
  <si>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</si>
  <si>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</si>
  <si>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</si>
  <si>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</si>
  <si>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</si>
  <si>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</si>
  <si>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</si>
  <si>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</si>
  <si>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</si>
  <si>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</si>
  <si>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</si>
  <si>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</si>
  <si>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</si>
  <si>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</si>
  <si>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</si>
  <si>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</si>
  <si>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</si>
  <si>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</si>
  <si>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</si>
  <si>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</si>
  <si>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</si>
  <si>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</si>
  <si>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</si>
  <si>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</si>
  <si>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</si>
  <si>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</si>
  <si>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</si>
  <si>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</si>
  <si>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</si>
  <si>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</si>
  <si>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</si>
  <si>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</si>
  <si>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</si>
  <si>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</si>
  <si>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</si>
  <si>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</si>
  <si>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</si>
  <si>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</si>
  <si>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</si>
  <si>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</si>
  <si>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</si>
  <si>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</si>
  <si>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</si>
  <si>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</si>
  <si>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</si>
  <si>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</si>
  <si>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</si>
  <si>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</si>
  <si>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</si>
  <si>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</si>
  <si>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</si>
  <si>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</si>
  <si>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</si>
  <si>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</si>
  <si>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</si>
  <si>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</si>
  <si>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</si>
  <si>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</si>
  <si>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</si>
  <si>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</si>
  <si>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</si>
  <si>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</si>
  <si>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</si>
  <si>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</si>
  <si>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</si>
  <si>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</si>
  <si>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</si>
  <si>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</si>
  <si>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</si>
  <si>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</si>
  <si>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</si>
  <si>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</si>
  <si>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</si>
  <si>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</si>
  <si>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</si>
  <si>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</si>
  <si>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</si>
  <si>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</si>
  <si>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15/12/16 - VENCIMENTO 29/12/16</t>
  </si>
  <si>
    <t>6.3. Revisão de Remuneração pelo Transporte Coletivo ¹</t>
  </si>
  <si>
    <t>¹ Rede da Madrugada de novembro/16.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</si>
</sst>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3" fillId="0" borderId="4" xfId="53" applyNumberFormat="1" applyFont="1" applyFill="1" applyBorder="1" applyAlignment="1">
      <alignment horizontal="center" vertical="center"/>
    </xf>
    <xf numFmtId="173" fontId="33" fillId="35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172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593149</v>
      </c>
      <c r="C7" s="9">
        <f t="shared" si="0"/>
        <v>745827</v>
      </c>
      <c r="D7" s="9">
        <f t="shared" si="0"/>
        <v>790965</v>
      </c>
      <c r="E7" s="9">
        <f t="shared" si="0"/>
        <v>526912</v>
      </c>
      <c r="F7" s="9">
        <f t="shared" si="0"/>
        <v>719395</v>
      </c>
      <c r="G7" s="9">
        <f t="shared" si="0"/>
        <v>1205119</v>
      </c>
      <c r="H7" s="9">
        <f t="shared" si="0"/>
        <v>547471</v>
      </c>
      <c r="I7" s="9">
        <f t="shared" si="0"/>
        <v>118641</v>
      </c>
      <c r="J7" s="9">
        <f t="shared" si="0"/>
        <v>320774</v>
      </c>
      <c r="K7" s="9">
        <f t="shared" si="0"/>
        <v>5568253</v>
      </c>
      <c r="L7" s="52"/>
    </row>
    <row r="8" spans="1:11" ht="17.25" customHeight="1">
      <c r="A8" s="10" t="s">
        <v>99</v>
      </c>
      <c r="B8" s="11">
        <f>B9+B12+B16</f>
        <v>298096</v>
      </c>
      <c r="C8" s="11">
        <f aca="true" t="shared" si="1" ref="C8:J8">C9+C12+C16</f>
        <v>383376</v>
      </c>
      <c r="D8" s="11">
        <f t="shared" si="1"/>
        <v>385838</v>
      </c>
      <c r="E8" s="11">
        <f t="shared" si="1"/>
        <v>271277</v>
      </c>
      <c r="F8" s="11">
        <f t="shared" si="1"/>
        <v>359960</v>
      </c>
      <c r="G8" s="11">
        <f t="shared" si="1"/>
        <v>603824</v>
      </c>
      <c r="H8" s="11">
        <f t="shared" si="1"/>
        <v>300015</v>
      </c>
      <c r="I8" s="11">
        <f t="shared" si="1"/>
        <v>55544</v>
      </c>
      <c r="J8" s="11">
        <f t="shared" si="1"/>
        <v>154252</v>
      </c>
      <c r="K8" s="11">
        <f>SUM(B8:J8)</f>
        <v>2812182</v>
      </c>
    </row>
    <row r="9" spans="1:11" ht="17.25" customHeight="1">
      <c r="A9" s="15" t="s">
        <v>17</v>
      </c>
      <c r="B9" s="13">
        <f>+B10+B11</f>
        <v>38247</v>
      </c>
      <c r="C9" s="13">
        <f aca="true" t="shared" si="2" ref="C9:J9">+C10+C11</f>
        <v>51903</v>
      </c>
      <c r="D9" s="13">
        <f t="shared" si="2"/>
        <v>47837</v>
      </c>
      <c r="E9" s="13">
        <f t="shared" si="2"/>
        <v>35171</v>
      </c>
      <c r="F9" s="13">
        <f t="shared" si="2"/>
        <v>39387</v>
      </c>
      <c r="G9" s="13">
        <f t="shared" si="2"/>
        <v>50283</v>
      </c>
      <c r="H9" s="13">
        <f t="shared" si="2"/>
        <v>47076</v>
      </c>
      <c r="I9" s="13">
        <f t="shared" si="2"/>
        <v>8629</v>
      </c>
      <c r="J9" s="13">
        <f t="shared" si="2"/>
        <v>17126</v>
      </c>
      <c r="K9" s="11">
        <f>SUM(B9:J9)</f>
        <v>335659</v>
      </c>
    </row>
    <row r="10" spans="1:11" ht="17.25" customHeight="1">
      <c r="A10" s="29" t="s">
        <v>18</v>
      </c>
      <c r="B10" s="13">
        <v>38247</v>
      </c>
      <c r="C10" s="13">
        <v>51903</v>
      </c>
      <c r="D10" s="13">
        <v>47837</v>
      </c>
      <c r="E10" s="13">
        <v>35171</v>
      </c>
      <c r="F10" s="13">
        <v>39387</v>
      </c>
      <c r="G10" s="13">
        <v>50283</v>
      </c>
      <c r="H10" s="13">
        <v>47076</v>
      </c>
      <c r="I10" s="13">
        <v>8629</v>
      </c>
      <c r="J10" s="13">
        <v>17126</v>
      </c>
      <c r="K10" s="11">
        <f>SUM(B10:J10)</f>
        <v>335659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215005</v>
      </c>
      <c r="C12" s="17">
        <f t="shared" si="3"/>
        <v>277204</v>
      </c>
      <c r="D12" s="17">
        <f t="shared" si="3"/>
        <v>282167</v>
      </c>
      <c r="E12" s="17">
        <f t="shared" si="3"/>
        <v>198120</v>
      </c>
      <c r="F12" s="17">
        <f t="shared" si="3"/>
        <v>259413</v>
      </c>
      <c r="G12" s="17">
        <f t="shared" si="3"/>
        <v>442032</v>
      </c>
      <c r="H12" s="17">
        <f t="shared" si="3"/>
        <v>213627</v>
      </c>
      <c r="I12" s="17">
        <f t="shared" si="3"/>
        <v>38424</v>
      </c>
      <c r="J12" s="17">
        <f t="shared" si="3"/>
        <v>113496</v>
      </c>
      <c r="K12" s="11">
        <f aca="true" t="shared" si="4" ref="K12:K27">SUM(B12:J12)</f>
        <v>2039488</v>
      </c>
    </row>
    <row r="13" spans="1:13" ht="17.25" customHeight="1">
      <c r="A13" s="14" t="s">
        <v>20</v>
      </c>
      <c r="B13" s="13">
        <v>105369</v>
      </c>
      <c r="C13" s="13">
        <v>146418</v>
      </c>
      <c r="D13" s="13">
        <v>152603</v>
      </c>
      <c r="E13" s="13">
        <v>104640</v>
      </c>
      <c r="F13" s="13">
        <v>133478</v>
      </c>
      <c r="G13" s="13">
        <v>213767</v>
      </c>
      <c r="H13" s="13">
        <v>102742</v>
      </c>
      <c r="I13" s="13">
        <v>22355</v>
      </c>
      <c r="J13" s="13">
        <v>61107</v>
      </c>
      <c r="K13" s="11">
        <f t="shared" si="4"/>
        <v>1042479</v>
      </c>
      <c r="L13" s="52"/>
      <c r="M13" s="53"/>
    </row>
    <row r="14" spans="1:12" ht="17.25" customHeight="1">
      <c r="A14" s="14" t="s">
        <v>21</v>
      </c>
      <c r="B14" s="13">
        <v>102998</v>
      </c>
      <c r="C14" s="13">
        <v>121422</v>
      </c>
      <c r="D14" s="13">
        <v>122805</v>
      </c>
      <c r="E14" s="13">
        <v>87220</v>
      </c>
      <c r="F14" s="13">
        <v>119518</v>
      </c>
      <c r="G14" s="13">
        <v>217918</v>
      </c>
      <c r="H14" s="13">
        <v>101098</v>
      </c>
      <c r="I14" s="13">
        <v>14562</v>
      </c>
      <c r="J14" s="13">
        <v>50231</v>
      </c>
      <c r="K14" s="11">
        <f t="shared" si="4"/>
        <v>937772</v>
      </c>
      <c r="L14" s="52"/>
    </row>
    <row r="15" spans="1:11" ht="17.25" customHeight="1">
      <c r="A15" s="14" t="s">
        <v>22</v>
      </c>
      <c r="B15" s="13">
        <v>6638</v>
      </c>
      <c r="C15" s="13">
        <v>9364</v>
      </c>
      <c r="D15" s="13">
        <v>6759</v>
      </c>
      <c r="E15" s="13">
        <v>6260</v>
      </c>
      <c r="F15" s="13">
        <v>6417</v>
      </c>
      <c r="G15" s="13">
        <v>10347</v>
      </c>
      <c r="H15" s="13">
        <v>9787</v>
      </c>
      <c r="I15" s="13">
        <v>1507</v>
      </c>
      <c r="J15" s="13">
        <v>2158</v>
      </c>
      <c r="K15" s="11">
        <f t="shared" si="4"/>
        <v>59237</v>
      </c>
    </row>
    <row r="16" spans="1:11" ht="17.25" customHeight="1">
      <c r="A16" s="15" t="s">
        <v>95</v>
      </c>
      <c r="B16" s="13">
        <f>B17+B18+B19</f>
        <v>44844</v>
      </c>
      <c r="C16" s="13">
        <f aca="true" t="shared" si="5" ref="C16:J16">C17+C18+C19</f>
        <v>54269</v>
      </c>
      <c r="D16" s="13">
        <f t="shared" si="5"/>
        <v>55834</v>
      </c>
      <c r="E16" s="13">
        <f t="shared" si="5"/>
        <v>37986</v>
      </c>
      <c r="F16" s="13">
        <f t="shared" si="5"/>
        <v>61160</v>
      </c>
      <c r="G16" s="13">
        <f t="shared" si="5"/>
        <v>111509</v>
      </c>
      <c r="H16" s="13">
        <f t="shared" si="5"/>
        <v>39312</v>
      </c>
      <c r="I16" s="13">
        <f t="shared" si="5"/>
        <v>8491</v>
      </c>
      <c r="J16" s="13">
        <f t="shared" si="5"/>
        <v>23630</v>
      </c>
      <c r="K16" s="11">
        <f t="shared" si="4"/>
        <v>437035</v>
      </c>
    </row>
    <row r="17" spans="1:11" ht="17.25" customHeight="1">
      <c r="A17" s="14" t="s">
        <v>96</v>
      </c>
      <c r="B17" s="13">
        <v>24316</v>
      </c>
      <c r="C17" s="13">
        <v>31863</v>
      </c>
      <c r="D17" s="13">
        <v>30480</v>
      </c>
      <c r="E17" s="13">
        <v>21181</v>
      </c>
      <c r="F17" s="13">
        <v>34437</v>
      </c>
      <c r="G17" s="13">
        <v>58470</v>
      </c>
      <c r="H17" s="13">
        <v>22714</v>
      </c>
      <c r="I17" s="13">
        <v>5192</v>
      </c>
      <c r="J17" s="13">
        <v>12493</v>
      </c>
      <c r="K17" s="11">
        <f t="shared" si="4"/>
        <v>241146</v>
      </c>
    </row>
    <row r="18" spans="1:11" ht="17.25" customHeight="1">
      <c r="A18" s="14" t="s">
        <v>97</v>
      </c>
      <c r="B18" s="13">
        <v>19567</v>
      </c>
      <c r="C18" s="13">
        <v>21124</v>
      </c>
      <c r="D18" s="13">
        <v>24528</v>
      </c>
      <c r="E18" s="13">
        <v>15983</v>
      </c>
      <c r="F18" s="13">
        <v>25764</v>
      </c>
      <c r="G18" s="13">
        <v>51520</v>
      </c>
      <c r="H18" s="13">
        <v>15479</v>
      </c>
      <c r="I18" s="13">
        <v>3095</v>
      </c>
      <c r="J18" s="13">
        <v>10767</v>
      </c>
      <c r="K18" s="11">
        <f t="shared" si="4"/>
        <v>187827</v>
      </c>
    </row>
    <row r="19" spans="1:11" ht="17.25" customHeight="1">
      <c r="A19" s="14" t="s">
        <v>98</v>
      </c>
      <c r="B19" s="13">
        <v>961</v>
      </c>
      <c r="C19" s="13">
        <v>1282</v>
      </c>
      <c r="D19" s="13">
        <v>826</v>
      </c>
      <c r="E19" s="13">
        <v>822</v>
      </c>
      <c r="F19" s="13">
        <v>959</v>
      </c>
      <c r="G19" s="13">
        <v>1519</v>
      </c>
      <c r="H19" s="13">
        <v>1119</v>
      </c>
      <c r="I19" s="13">
        <v>204</v>
      </c>
      <c r="J19" s="13">
        <v>370</v>
      </c>
      <c r="K19" s="11">
        <f t="shared" si="4"/>
        <v>8062</v>
      </c>
    </row>
    <row r="20" spans="1:11" ht="17.25" customHeight="1">
      <c r="A20" s="16" t="s">
        <v>23</v>
      </c>
      <c r="B20" s="11">
        <f>+B21+B22+B23</f>
        <v>154524</v>
      </c>
      <c r="C20" s="11">
        <f aca="true" t="shared" si="6" ref="C20:J20">+C21+C22+C23</f>
        <v>173231</v>
      </c>
      <c r="D20" s="11">
        <f t="shared" si="6"/>
        <v>198562</v>
      </c>
      <c r="E20" s="11">
        <f t="shared" si="6"/>
        <v>126973</v>
      </c>
      <c r="F20" s="11">
        <f t="shared" si="6"/>
        <v>197101</v>
      </c>
      <c r="G20" s="11">
        <f t="shared" si="6"/>
        <v>367553</v>
      </c>
      <c r="H20" s="11">
        <f t="shared" si="6"/>
        <v>131305</v>
      </c>
      <c r="I20" s="11">
        <f t="shared" si="6"/>
        <v>30396</v>
      </c>
      <c r="J20" s="11">
        <f t="shared" si="6"/>
        <v>76506</v>
      </c>
      <c r="K20" s="11">
        <f t="shared" si="4"/>
        <v>1456151</v>
      </c>
    </row>
    <row r="21" spans="1:12" ht="17.25" customHeight="1">
      <c r="A21" s="12" t="s">
        <v>24</v>
      </c>
      <c r="B21" s="13">
        <v>83712</v>
      </c>
      <c r="C21" s="13">
        <v>103475</v>
      </c>
      <c r="D21" s="13">
        <v>120010</v>
      </c>
      <c r="E21" s="13">
        <v>75610</v>
      </c>
      <c r="F21" s="13">
        <v>112912</v>
      </c>
      <c r="G21" s="13">
        <v>193973</v>
      </c>
      <c r="H21" s="13">
        <v>74445</v>
      </c>
      <c r="I21" s="13">
        <v>19207</v>
      </c>
      <c r="J21" s="13">
        <v>45164</v>
      </c>
      <c r="K21" s="11">
        <f t="shared" si="4"/>
        <v>828508</v>
      </c>
      <c r="L21" s="52"/>
    </row>
    <row r="22" spans="1:12" ht="17.25" customHeight="1">
      <c r="A22" s="12" t="s">
        <v>25</v>
      </c>
      <c r="B22" s="13">
        <v>67487</v>
      </c>
      <c r="C22" s="13">
        <v>65677</v>
      </c>
      <c r="D22" s="13">
        <v>75000</v>
      </c>
      <c r="E22" s="13">
        <v>48817</v>
      </c>
      <c r="F22" s="13">
        <v>81012</v>
      </c>
      <c r="G22" s="13">
        <v>167670</v>
      </c>
      <c r="H22" s="13">
        <v>53075</v>
      </c>
      <c r="I22" s="13">
        <v>10526</v>
      </c>
      <c r="J22" s="13">
        <v>30203</v>
      </c>
      <c r="K22" s="11">
        <f t="shared" si="4"/>
        <v>599467</v>
      </c>
      <c r="L22" s="52"/>
    </row>
    <row r="23" spans="1:11" ht="17.25" customHeight="1">
      <c r="A23" s="12" t="s">
        <v>26</v>
      </c>
      <c r="B23" s="13">
        <v>3325</v>
      </c>
      <c r="C23" s="13">
        <v>4079</v>
      </c>
      <c r="D23" s="13">
        <v>3552</v>
      </c>
      <c r="E23" s="13">
        <v>2546</v>
      </c>
      <c r="F23" s="13">
        <v>3177</v>
      </c>
      <c r="G23" s="13">
        <v>5910</v>
      </c>
      <c r="H23" s="13">
        <v>3785</v>
      </c>
      <c r="I23" s="13">
        <v>663</v>
      </c>
      <c r="J23" s="13">
        <v>1139</v>
      </c>
      <c r="K23" s="11">
        <f t="shared" si="4"/>
        <v>28176</v>
      </c>
    </row>
    <row r="24" spans="1:11" ht="17.25" customHeight="1">
      <c r="A24" s="16" t="s">
        <v>27</v>
      </c>
      <c r="B24" s="13">
        <f>+B25+B26</f>
        <v>140529</v>
      </c>
      <c r="C24" s="13">
        <f aca="true" t="shared" si="7" ref="C24:J24">+C25+C26</f>
        <v>189220</v>
      </c>
      <c r="D24" s="13">
        <f t="shared" si="7"/>
        <v>206565</v>
      </c>
      <c r="E24" s="13">
        <f t="shared" si="7"/>
        <v>128662</v>
      </c>
      <c r="F24" s="13">
        <f t="shared" si="7"/>
        <v>162334</v>
      </c>
      <c r="G24" s="13">
        <f t="shared" si="7"/>
        <v>233742</v>
      </c>
      <c r="H24" s="13">
        <f t="shared" si="7"/>
        <v>109940</v>
      </c>
      <c r="I24" s="13">
        <f t="shared" si="7"/>
        <v>32701</v>
      </c>
      <c r="J24" s="13">
        <f t="shared" si="7"/>
        <v>90016</v>
      </c>
      <c r="K24" s="11">
        <f t="shared" si="4"/>
        <v>1293709</v>
      </c>
    </row>
    <row r="25" spans="1:12" ht="17.25" customHeight="1">
      <c r="A25" s="12" t="s">
        <v>130</v>
      </c>
      <c r="B25" s="13">
        <v>68498</v>
      </c>
      <c r="C25" s="13">
        <v>101057</v>
      </c>
      <c r="D25" s="13">
        <v>117968</v>
      </c>
      <c r="E25" s="13">
        <v>72150</v>
      </c>
      <c r="F25" s="13">
        <v>83283</v>
      </c>
      <c r="G25" s="13">
        <v>112087</v>
      </c>
      <c r="H25" s="13">
        <v>55988</v>
      </c>
      <c r="I25" s="13">
        <v>21160</v>
      </c>
      <c r="J25" s="13">
        <v>49519</v>
      </c>
      <c r="K25" s="11">
        <f t="shared" si="4"/>
        <v>681710</v>
      </c>
      <c r="L25" s="52"/>
    </row>
    <row r="26" spans="1:12" ht="17.25" customHeight="1">
      <c r="A26" s="12" t="s">
        <v>131</v>
      </c>
      <c r="B26" s="13">
        <v>72031</v>
      </c>
      <c r="C26" s="13">
        <v>88163</v>
      </c>
      <c r="D26" s="13">
        <v>88597</v>
      </c>
      <c r="E26" s="13">
        <v>56512</v>
      </c>
      <c r="F26" s="13">
        <v>79051</v>
      </c>
      <c r="G26" s="13">
        <v>121655</v>
      </c>
      <c r="H26" s="13">
        <v>53952</v>
      </c>
      <c r="I26" s="13">
        <v>11541</v>
      </c>
      <c r="J26" s="13">
        <v>40497</v>
      </c>
      <c r="K26" s="11">
        <f t="shared" si="4"/>
        <v>611999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6211</v>
      </c>
      <c r="I27" s="11">
        <v>0</v>
      </c>
      <c r="J27" s="11">
        <v>0</v>
      </c>
      <c r="K27" s="11">
        <f t="shared" si="4"/>
        <v>6211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13670.77</v>
      </c>
      <c r="I35" s="19">
        <v>0</v>
      </c>
      <c r="J35" s="19">
        <v>0</v>
      </c>
      <c r="K35" s="23">
        <f>SUM(B35:J35)</f>
        <v>13670.77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29799.79</v>
      </c>
      <c r="C39" s="23">
        <f aca="true" t="shared" si="9" ref="C39:J39">+C43+C40</f>
        <v>40106.62</v>
      </c>
      <c r="D39" s="23">
        <f t="shared" si="9"/>
        <v>44693.5</v>
      </c>
      <c r="E39" s="23">
        <f t="shared" si="9"/>
        <v>23562.670000000002</v>
      </c>
      <c r="F39" s="23">
        <f t="shared" si="9"/>
        <v>36967.47</v>
      </c>
      <c r="G39" s="23">
        <f t="shared" si="9"/>
        <v>45498.89</v>
      </c>
      <c r="H39" s="23">
        <f t="shared" si="9"/>
        <v>28483.620000000003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252395.32</v>
      </c>
    </row>
    <row r="40" spans="1:11" ht="17.25" customHeight="1">
      <c r="A40" s="16" t="s">
        <v>38</v>
      </c>
      <c r="B40" s="23">
        <f>+B54</f>
        <v>25708.11</v>
      </c>
      <c r="C40" s="23">
        <f aca="true" t="shared" si="11" ref="C40:H40">+C54</f>
        <v>34332.9</v>
      </c>
      <c r="D40" s="23">
        <f t="shared" si="11"/>
        <v>38307.74</v>
      </c>
      <c r="E40" s="23">
        <f t="shared" si="11"/>
        <v>20117.27</v>
      </c>
      <c r="F40" s="23">
        <f t="shared" si="11"/>
        <v>31685.95</v>
      </c>
      <c r="G40" s="23">
        <f t="shared" si="11"/>
        <v>38068.81</v>
      </c>
      <c r="H40" s="23">
        <f t="shared" si="11"/>
        <v>24768.58</v>
      </c>
      <c r="I40" s="19">
        <v>0</v>
      </c>
      <c r="J40" s="19">
        <v>0</v>
      </c>
      <c r="K40" s="23">
        <f t="shared" si="10"/>
        <v>212989.36</v>
      </c>
    </row>
    <row r="41" spans="1:11" ht="17.25" customHeight="1">
      <c r="A41" s="12" t="s">
        <v>39</v>
      </c>
      <c r="B41" s="85">
        <v>918</v>
      </c>
      <c r="C41" s="85">
        <v>1240</v>
      </c>
      <c r="D41" s="85">
        <v>1376</v>
      </c>
      <c r="E41" s="85">
        <v>777</v>
      </c>
      <c r="F41" s="85">
        <v>1148</v>
      </c>
      <c r="G41" s="85">
        <v>1621</v>
      </c>
      <c r="H41" s="85">
        <v>859</v>
      </c>
      <c r="I41" s="19">
        <v>0</v>
      </c>
      <c r="J41" s="19">
        <v>0</v>
      </c>
      <c r="K41" s="85">
        <f t="shared" si="10"/>
        <v>7939</v>
      </c>
    </row>
    <row r="42" spans="1:11" ht="17.25" customHeight="1">
      <c r="A42" s="12" t="s">
        <v>40</v>
      </c>
      <c r="B42" s="23">
        <f>ROUND(B40/B41,2)</f>
        <v>28</v>
      </c>
      <c r="C42" s="23">
        <f>ROUND(C40/C41,2)</f>
        <v>27.69</v>
      </c>
      <c r="D42" s="23">
        <f>ROUND(D40/D41,2)</f>
        <v>27.84</v>
      </c>
      <c r="E42" s="23">
        <f>ROUND(E40/E41,2)</f>
        <v>25.89</v>
      </c>
      <c r="F42" s="23">
        <f>ROUND(F40/F41,2)</f>
        <v>27.6</v>
      </c>
      <c r="G42" s="23">
        <f>ROUND(G40/G41,2)</f>
        <v>23.48</v>
      </c>
      <c r="H42" s="23">
        <f>ROUND(H40/H41,2)</f>
        <v>28.83</v>
      </c>
      <c r="I42" s="19">
        <v>0</v>
      </c>
      <c r="J42" s="19">
        <v>0</v>
      </c>
      <c r="K42" s="23">
        <f>ROUND(K40/K41,2)</f>
        <v>26.83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2" ref="D43:J43">ROUND(D44*D45,2)</f>
        <v>6385.76</v>
      </c>
      <c r="E43" s="63">
        <f t="shared" si="12"/>
        <v>3445.4</v>
      </c>
      <c r="F43" s="63">
        <f t="shared" si="12"/>
        <v>5281.52</v>
      </c>
      <c r="G43" s="63">
        <f t="shared" si="12"/>
        <v>7430.08</v>
      </c>
      <c r="H43" s="63">
        <f t="shared" si="12"/>
        <v>3715.04</v>
      </c>
      <c r="I43" s="63">
        <f t="shared" si="12"/>
        <v>1065.72</v>
      </c>
      <c r="J43" s="63">
        <f t="shared" si="12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1693654.0199999998</v>
      </c>
      <c r="C47" s="22">
        <f aca="true" t="shared" si="13" ref="C47:H47">+C48+C57</f>
        <v>2378330.97</v>
      </c>
      <c r="D47" s="22">
        <f t="shared" si="13"/>
        <v>2834254.59</v>
      </c>
      <c r="E47" s="22">
        <f t="shared" si="13"/>
        <v>1611782.9</v>
      </c>
      <c r="F47" s="22">
        <f t="shared" si="13"/>
        <v>2176253.22</v>
      </c>
      <c r="G47" s="22">
        <f t="shared" si="13"/>
        <v>3065737.6500000004</v>
      </c>
      <c r="H47" s="22">
        <f t="shared" si="13"/>
        <v>1620053.4800000002</v>
      </c>
      <c r="I47" s="22">
        <f>+I48+I57</f>
        <v>600357</v>
      </c>
      <c r="J47" s="22">
        <f>+J48+J57</f>
        <v>977802.15</v>
      </c>
      <c r="K47" s="22">
        <f>SUM(B47:J47)</f>
        <v>16958225.98</v>
      </c>
    </row>
    <row r="48" spans="1:11" ht="17.25" customHeight="1">
      <c r="A48" s="16" t="s">
        <v>113</v>
      </c>
      <c r="B48" s="23">
        <f>SUM(B49:B56)</f>
        <v>1674957.8499999999</v>
      </c>
      <c r="C48" s="23">
        <f aca="true" t="shared" si="14" ref="C48:J48">SUM(C49:C56)</f>
        <v>2354850.9600000004</v>
      </c>
      <c r="D48" s="23">
        <f t="shared" si="14"/>
        <v>2808799.78</v>
      </c>
      <c r="E48" s="23">
        <f t="shared" si="14"/>
        <v>1589397.3699999999</v>
      </c>
      <c r="F48" s="23">
        <f t="shared" si="14"/>
        <v>2152636.22</v>
      </c>
      <c r="G48" s="23">
        <f t="shared" si="14"/>
        <v>3036122.2</v>
      </c>
      <c r="H48" s="23">
        <f t="shared" si="14"/>
        <v>1599983.12</v>
      </c>
      <c r="I48" s="23">
        <f t="shared" si="14"/>
        <v>600357</v>
      </c>
      <c r="J48" s="23">
        <f t="shared" si="14"/>
        <v>963801.26</v>
      </c>
      <c r="K48" s="23">
        <f aca="true" t="shared" si="15" ref="K48:K57">SUM(B48:J48)</f>
        <v>16780905.76</v>
      </c>
    </row>
    <row r="49" spans="1:11" ht="17.25" customHeight="1">
      <c r="A49" s="34" t="s">
        <v>44</v>
      </c>
      <c r="B49" s="23">
        <f aca="true" t="shared" si="16" ref="B49:H49">ROUND(B30*B7,2)</f>
        <v>1648005.18</v>
      </c>
      <c r="C49" s="23">
        <f t="shared" si="16"/>
        <v>2313257.02</v>
      </c>
      <c r="D49" s="23">
        <f t="shared" si="16"/>
        <v>2768061.11</v>
      </c>
      <c r="E49" s="23">
        <f t="shared" si="16"/>
        <v>1568248.19</v>
      </c>
      <c r="F49" s="23">
        <f t="shared" si="16"/>
        <v>2119049.91</v>
      </c>
      <c r="G49" s="23">
        <f t="shared" si="16"/>
        <v>2995323.27</v>
      </c>
      <c r="H49" s="23">
        <f t="shared" si="16"/>
        <v>1560347.1</v>
      </c>
      <c r="I49" s="23">
        <f>ROUND(I30*I7,2)</f>
        <v>599291.28</v>
      </c>
      <c r="J49" s="23">
        <f>ROUND(J30*J7,2)</f>
        <v>961584.22</v>
      </c>
      <c r="K49" s="23">
        <f t="shared" si="15"/>
        <v>16533167.28</v>
      </c>
    </row>
    <row r="50" spans="1:11" ht="17.25" customHeight="1">
      <c r="A50" s="34" t="s">
        <v>45</v>
      </c>
      <c r="B50" s="19">
        <v>0</v>
      </c>
      <c r="C50" s="23">
        <f>ROUND(C31*C7,2)</f>
        <v>5141.87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5"/>
        <v>5141.87</v>
      </c>
    </row>
    <row r="51" spans="1:11" ht="17.25" customHeight="1">
      <c r="A51" s="66" t="s">
        <v>106</v>
      </c>
      <c r="B51" s="67">
        <f aca="true" t="shared" si="17" ref="B51:H51">ROUND(B32*B7,2)</f>
        <v>-2847.12</v>
      </c>
      <c r="C51" s="67">
        <f t="shared" si="17"/>
        <v>-3654.55</v>
      </c>
      <c r="D51" s="67">
        <f t="shared" si="17"/>
        <v>-3954.83</v>
      </c>
      <c r="E51" s="67">
        <f t="shared" si="17"/>
        <v>-2413.49</v>
      </c>
      <c r="F51" s="67">
        <f t="shared" si="17"/>
        <v>-3381.16</v>
      </c>
      <c r="G51" s="67">
        <f t="shared" si="17"/>
        <v>-4699.96</v>
      </c>
      <c r="H51" s="67">
        <f t="shared" si="17"/>
        <v>-2518.37</v>
      </c>
      <c r="I51" s="19">
        <v>0</v>
      </c>
      <c r="J51" s="19">
        <v>0</v>
      </c>
      <c r="K51" s="67">
        <f>SUM(B51:J51)</f>
        <v>-23469.48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5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13670.77</v>
      </c>
      <c r="I53" s="31">
        <f>+I35</f>
        <v>0</v>
      </c>
      <c r="J53" s="31">
        <f>+J35</f>
        <v>0</v>
      </c>
      <c r="K53" s="23">
        <f t="shared" si="15"/>
        <v>13670.77</v>
      </c>
    </row>
    <row r="54" spans="1:11" ht="17.25" customHeight="1">
      <c r="A54" s="12" t="s">
        <v>48</v>
      </c>
      <c r="B54" s="67">
        <v>25708.11</v>
      </c>
      <c r="C54" s="67">
        <v>34332.9</v>
      </c>
      <c r="D54" s="67">
        <v>38307.74</v>
      </c>
      <c r="E54" s="67">
        <v>20117.27</v>
      </c>
      <c r="F54" s="67">
        <v>31685.95</v>
      </c>
      <c r="G54" s="67">
        <v>38068.81</v>
      </c>
      <c r="H54" s="67">
        <v>24768.58</v>
      </c>
      <c r="I54" s="19">
        <v>0</v>
      </c>
      <c r="J54" s="19">
        <v>0</v>
      </c>
      <c r="K54" s="23">
        <f t="shared" si="15"/>
        <v>212989.36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5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5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5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8" ref="B61:J61">+B62+B69+B101+B102</f>
        <v>-4206.4100000000035</v>
      </c>
      <c r="C61" s="35">
        <f t="shared" si="18"/>
        <v>207244.78999999998</v>
      </c>
      <c r="D61" s="35">
        <f t="shared" si="18"/>
        <v>387860.38999999996</v>
      </c>
      <c r="E61" s="35">
        <f t="shared" si="18"/>
        <v>331633.01999999996</v>
      </c>
      <c r="F61" s="35">
        <f t="shared" si="18"/>
        <v>-22274.160000000033</v>
      </c>
      <c r="G61" s="35">
        <f t="shared" si="18"/>
        <v>-187471.66999999998</v>
      </c>
      <c r="H61" s="35">
        <f t="shared" si="18"/>
        <v>154119.86000000004</v>
      </c>
      <c r="I61" s="35">
        <f t="shared" si="18"/>
        <v>-47778.40000000001</v>
      </c>
      <c r="J61" s="35">
        <f t="shared" si="18"/>
        <v>131032.55</v>
      </c>
      <c r="K61" s="35">
        <f>SUM(B61:J61)</f>
        <v>950159.9699999999</v>
      </c>
    </row>
    <row r="62" spans="1:11" ht="18.75" customHeight="1">
      <c r="A62" s="16" t="s">
        <v>75</v>
      </c>
      <c r="B62" s="35">
        <f aca="true" t="shared" si="19" ref="B62:J62">B63+B64+B65+B66+B67+B68</f>
        <v>-209167.69</v>
      </c>
      <c r="C62" s="35">
        <f t="shared" si="19"/>
        <v>-200109.74000000002</v>
      </c>
      <c r="D62" s="35">
        <f t="shared" si="19"/>
        <v>-201300.22</v>
      </c>
      <c r="E62" s="35">
        <f t="shared" si="19"/>
        <v>-232380.68</v>
      </c>
      <c r="F62" s="35">
        <f t="shared" si="19"/>
        <v>-232401.21000000002</v>
      </c>
      <c r="G62" s="35">
        <f t="shared" si="19"/>
        <v>-250329.91999999998</v>
      </c>
      <c r="H62" s="35">
        <f t="shared" si="19"/>
        <v>-178888.8</v>
      </c>
      <c r="I62" s="35">
        <f t="shared" si="19"/>
        <v>-32790.2</v>
      </c>
      <c r="J62" s="35">
        <f t="shared" si="19"/>
        <v>-65078.8</v>
      </c>
      <c r="K62" s="35">
        <f aca="true" t="shared" si="20" ref="K62:K91">SUM(B62:J62)</f>
        <v>-1602447.26</v>
      </c>
    </row>
    <row r="63" spans="1:11" ht="18.75" customHeight="1">
      <c r="A63" s="12" t="s">
        <v>76</v>
      </c>
      <c r="B63" s="35">
        <f>-ROUND(B9*$D$3,2)</f>
        <v>-145338.6</v>
      </c>
      <c r="C63" s="35">
        <f aca="true" t="shared" si="21" ref="C63:J63">-ROUND(C9*$D$3,2)</f>
        <v>-197231.4</v>
      </c>
      <c r="D63" s="35">
        <f t="shared" si="21"/>
        <v>-181780.6</v>
      </c>
      <c r="E63" s="35">
        <f t="shared" si="21"/>
        <v>-133649.8</v>
      </c>
      <c r="F63" s="35">
        <f t="shared" si="21"/>
        <v>-149670.6</v>
      </c>
      <c r="G63" s="35">
        <f t="shared" si="21"/>
        <v>-191075.4</v>
      </c>
      <c r="H63" s="35">
        <f t="shared" si="21"/>
        <v>-178888.8</v>
      </c>
      <c r="I63" s="35">
        <f t="shared" si="21"/>
        <v>-32790.2</v>
      </c>
      <c r="J63" s="35">
        <f t="shared" si="21"/>
        <v>-65078.8</v>
      </c>
      <c r="K63" s="35">
        <f t="shared" si="20"/>
        <v>-1275504.2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-999.4</v>
      </c>
      <c r="C65" s="35">
        <v>-262.2</v>
      </c>
      <c r="D65" s="35">
        <v>-212.8</v>
      </c>
      <c r="E65" s="35">
        <v>-752.4</v>
      </c>
      <c r="F65" s="35">
        <v>-718.2</v>
      </c>
      <c r="G65" s="35">
        <v>-467.4</v>
      </c>
      <c r="H65" s="19">
        <v>0</v>
      </c>
      <c r="I65" s="19">
        <v>0</v>
      </c>
      <c r="J65" s="19">
        <v>0</v>
      </c>
      <c r="K65" s="35">
        <f t="shared" si="20"/>
        <v>-3412.4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35">
        <v>-62829.69</v>
      </c>
      <c r="C67" s="35">
        <v>-2616.14</v>
      </c>
      <c r="D67" s="35">
        <v>-19306.82</v>
      </c>
      <c r="E67" s="35">
        <v>-97978.48</v>
      </c>
      <c r="F67" s="35">
        <v>-82012.41</v>
      </c>
      <c r="G67" s="35">
        <v>-58787.12</v>
      </c>
      <c r="H67" s="19">
        <v>0</v>
      </c>
      <c r="I67" s="19">
        <v>0</v>
      </c>
      <c r="J67" s="19">
        <v>0</v>
      </c>
      <c r="K67" s="35">
        <f t="shared" si="20"/>
        <v>-323530.66000000003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2" ref="B69:J69">SUM(B70:B99)</f>
        <v>-14510.95</v>
      </c>
      <c r="C69" s="67">
        <f t="shared" si="22"/>
        <v>-21141.66</v>
      </c>
      <c r="D69" s="67">
        <f t="shared" si="22"/>
        <v>-21987.59</v>
      </c>
      <c r="E69" s="67">
        <f t="shared" si="22"/>
        <v>-13964.76</v>
      </c>
      <c r="F69" s="67">
        <f t="shared" si="22"/>
        <v>-19571.13</v>
      </c>
      <c r="G69" s="67">
        <f t="shared" si="22"/>
        <v>-29749.36</v>
      </c>
      <c r="H69" s="67">
        <f t="shared" si="22"/>
        <v>-14319.05</v>
      </c>
      <c r="I69" s="67">
        <f t="shared" si="22"/>
        <v>-67309.29000000001</v>
      </c>
      <c r="J69" s="67">
        <f t="shared" si="22"/>
        <v>-10377.62</v>
      </c>
      <c r="K69" s="67">
        <f t="shared" si="20"/>
        <v>-212931.41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0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20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20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20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20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0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0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0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0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0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0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0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20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0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20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0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0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0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0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0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24">
        <v>219472.23</v>
      </c>
      <c r="C101" s="24">
        <v>428496.19</v>
      </c>
      <c r="D101" s="24">
        <v>611148.2</v>
      </c>
      <c r="E101" s="24">
        <v>577978.46</v>
      </c>
      <c r="F101" s="24">
        <v>229698.18</v>
      </c>
      <c r="G101" s="24">
        <v>92607.61</v>
      </c>
      <c r="H101" s="24">
        <v>347327.71</v>
      </c>
      <c r="I101" s="24">
        <v>52321.09</v>
      </c>
      <c r="J101" s="24">
        <v>206488.97</v>
      </c>
      <c r="K101" s="24">
        <f>SUM(B101:J101)</f>
        <v>2765538.64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3" ref="B104:H104">+B105+B106</f>
        <v>1689447.6099999999</v>
      </c>
      <c r="C104" s="24">
        <f t="shared" si="23"/>
        <v>2585575.76</v>
      </c>
      <c r="D104" s="24">
        <f t="shared" si="23"/>
        <v>3222114.98</v>
      </c>
      <c r="E104" s="24">
        <f t="shared" si="23"/>
        <v>1943415.92</v>
      </c>
      <c r="F104" s="24">
        <f t="shared" si="23"/>
        <v>2153979.0600000005</v>
      </c>
      <c r="G104" s="24">
        <f t="shared" si="23"/>
        <v>2878265.9800000004</v>
      </c>
      <c r="H104" s="24">
        <f t="shared" si="23"/>
        <v>1774173.34</v>
      </c>
      <c r="I104" s="24">
        <f>+I105+I106</f>
        <v>552578.6</v>
      </c>
      <c r="J104" s="24">
        <f>+J105+J106</f>
        <v>1108834.7</v>
      </c>
      <c r="K104" s="48">
        <f>SUM(B104:J104)</f>
        <v>17908385.95</v>
      </c>
      <c r="L104" s="54"/>
    </row>
    <row r="105" spans="1:12" ht="18" customHeight="1">
      <c r="A105" s="16" t="s">
        <v>83</v>
      </c>
      <c r="B105" s="24">
        <f aca="true" t="shared" si="24" ref="B105:J105">+B48+B62+B69+B101</f>
        <v>1670751.44</v>
      </c>
      <c r="C105" s="24">
        <f t="shared" si="24"/>
        <v>2562095.75</v>
      </c>
      <c r="D105" s="24">
        <f t="shared" si="24"/>
        <v>3196660.17</v>
      </c>
      <c r="E105" s="24">
        <f t="shared" si="24"/>
        <v>1921030.39</v>
      </c>
      <c r="F105" s="24">
        <f t="shared" si="24"/>
        <v>2130362.0600000005</v>
      </c>
      <c r="G105" s="24">
        <f t="shared" si="24"/>
        <v>2848650.5300000003</v>
      </c>
      <c r="H105" s="24">
        <f t="shared" si="24"/>
        <v>1754102.98</v>
      </c>
      <c r="I105" s="24">
        <f t="shared" si="24"/>
        <v>552578.6</v>
      </c>
      <c r="J105" s="24">
        <f t="shared" si="24"/>
        <v>1094833.81</v>
      </c>
      <c r="K105" s="48">
        <f>SUM(B105:J105)</f>
        <v>17731065.73</v>
      </c>
      <c r="L105" s="54"/>
    </row>
    <row r="106" spans="1:11" ht="18.75" customHeight="1">
      <c r="A106" s="16" t="s">
        <v>101</v>
      </c>
      <c r="B106" s="24">
        <f aca="true" t="shared" si="25" ref="B106:J106">IF(+B57+B102+B107&lt;0,0,(B57+B102+B107))</f>
        <v>18696.17</v>
      </c>
      <c r="C106" s="24">
        <f t="shared" si="25"/>
        <v>23480.01</v>
      </c>
      <c r="D106" s="24">
        <f t="shared" si="25"/>
        <v>25454.81</v>
      </c>
      <c r="E106" s="24">
        <f t="shared" si="25"/>
        <v>22385.53</v>
      </c>
      <c r="F106" s="24">
        <f t="shared" si="25"/>
        <v>23617</v>
      </c>
      <c r="G106" s="24">
        <f t="shared" si="25"/>
        <v>29615.45</v>
      </c>
      <c r="H106" s="24">
        <f t="shared" si="25"/>
        <v>20070.36</v>
      </c>
      <c r="I106" s="19">
        <f t="shared" si="25"/>
        <v>0</v>
      </c>
      <c r="J106" s="24">
        <f t="shared" si="25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17908385.97</v>
      </c>
      <c r="L112" s="54"/>
    </row>
    <row r="113" spans="1:11" ht="18.75" customHeight="1">
      <c r="A113" s="26" t="s">
        <v>71</v>
      </c>
      <c r="B113" s="27">
        <v>245484.59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245484.59</v>
      </c>
    </row>
    <row r="114" spans="1:11" ht="18.75" customHeight="1">
      <c r="A114" s="26" t="s">
        <v>72</v>
      </c>
      <c r="B114" s="27">
        <v>1443963.02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6" ref="K114:K130">SUM(B114:J114)</f>
        <v>1443963.02</v>
      </c>
    </row>
    <row r="115" spans="1:11" ht="18.75" customHeight="1">
      <c r="A115" s="26" t="s">
        <v>73</v>
      </c>
      <c r="B115" s="40">
        <v>0</v>
      </c>
      <c r="C115" s="27">
        <f>+C104</f>
        <v>2585575.76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6"/>
        <v>2585575.76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3222114.98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6"/>
        <v>3222114.98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1943415.92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1943415.92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433526.06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433526.06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770731.69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770731.69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104500.88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104500.88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845220.43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6"/>
        <v>845220.43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836163.45</v>
      </c>
      <c r="H122" s="40">
        <v>0</v>
      </c>
      <c r="I122" s="40">
        <v>0</v>
      </c>
      <c r="J122" s="40">
        <v>0</v>
      </c>
      <c r="K122" s="41">
        <f t="shared" si="26"/>
        <v>836163.45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66261.62</v>
      </c>
      <c r="H123" s="40">
        <v>0</v>
      </c>
      <c r="I123" s="40">
        <v>0</v>
      </c>
      <c r="J123" s="40">
        <v>0</v>
      </c>
      <c r="K123" s="41">
        <f t="shared" si="26"/>
        <v>66261.62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425904.31</v>
      </c>
      <c r="H124" s="40">
        <v>0</v>
      </c>
      <c r="I124" s="40">
        <v>0</v>
      </c>
      <c r="J124" s="40">
        <v>0</v>
      </c>
      <c r="K124" s="41">
        <f t="shared" si="26"/>
        <v>425904.31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433526.04</v>
      </c>
      <c r="H125" s="40">
        <v>0</v>
      </c>
      <c r="I125" s="40">
        <v>0</v>
      </c>
      <c r="J125" s="40">
        <v>0</v>
      </c>
      <c r="K125" s="41">
        <f t="shared" si="26"/>
        <v>433526.04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1116410.58</v>
      </c>
      <c r="H126" s="40">
        <v>0</v>
      </c>
      <c r="I126" s="40">
        <v>0</v>
      </c>
      <c r="J126" s="40">
        <v>0</v>
      </c>
      <c r="K126" s="41">
        <f t="shared" si="26"/>
        <v>1116410.58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670111.7</v>
      </c>
      <c r="I127" s="40">
        <v>0</v>
      </c>
      <c r="J127" s="40">
        <v>0</v>
      </c>
      <c r="K127" s="41">
        <f t="shared" si="26"/>
        <v>670111.7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1104061.64</v>
      </c>
      <c r="I128" s="40">
        <v>0</v>
      </c>
      <c r="J128" s="40">
        <v>0</v>
      </c>
      <c r="K128" s="41">
        <f t="shared" si="26"/>
        <v>1104061.64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552578.6</v>
      </c>
      <c r="J129" s="40">
        <v>0</v>
      </c>
      <c r="K129" s="41">
        <f t="shared" si="26"/>
        <v>552578.6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1108834.7</v>
      </c>
      <c r="K130" s="44">
        <f t="shared" si="26"/>
        <v>1108834.7</v>
      </c>
    </row>
    <row r="131" spans="1:11" ht="18.75" customHeight="1">
      <c r="A131" s="86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2016-12-28T16:52:56Z</dcterms:modified>
  <cp:category/>
  <cp:version/>
  <cp:contentType/>
  <cp:contentStatus/>
</cp:coreProperties>
</file>