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<sst xmlns="http://schemas.openxmlformats.org/spreadsheetml/2006/main" count="134" uniqueCount="134">
  <si>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</si>
  <si>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</si>
  <si>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</si>
  <si>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</si>
  <si>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</si>
  <si>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</si>
  <si>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</si>
  <si>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</si>
  <si>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</si>
  <si>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</si>
  <si>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</si>
  <si>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</si>
  <si>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</si>
  <si>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</si>
  <si>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</si>
  <si>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</si>
  <si>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</si>
  <si>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</si>
  <si>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</si>
  <si>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</si>
  <si>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</si>
  <si>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</si>
  <si>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</si>
  <si>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</si>
  <si>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</si>
  <si>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</si>
  <si>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</si>
  <si>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</si>
  <si>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</si>
  <si>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</si>
  <si>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</si>
  <si>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</si>
  <si>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</si>
  <si>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</si>
  <si>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</si>
  <si>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</si>
  <si>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</si>
  <si>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</si>
  <si>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</si>
  <si>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</si>
  <si>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</si>
  <si>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</si>
  <si>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</si>
  <si>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</si>
  <si>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</si>
  <si>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</si>
  <si>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</si>
  <si>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</si>
  <si>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</si>
  <si>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</si>
  <si>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</si>
  <si>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</si>
  <si>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</si>
  <si>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</si>
  <si>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</si>
  <si>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</si>
  <si>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</si>
  <si>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</si>
  <si>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</si>
  <si>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</si>
  <si>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</si>
  <si>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</si>
  <si>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</si>
  <si>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</si>
  <si>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</si>
  <si>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</si>
  <si>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</si>
  <si>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</si>
  <si>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</si>
  <si>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</si>
  <si>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</si>
  <si>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</si>
  <si>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</si>
  <si>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</si>
  <si>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</si>
  <si>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</si>
  <si>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</si>
  <si>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</si>
  <si>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</si>
  <si>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</si>
  <si>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</si>
  <si>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</si>
  <si>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</si>
  <si>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</si>
  <si>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</si>
  <si>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</si>
  <si>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</si>
  <si>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</si>
  <si>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</si>
  <si>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</si>
  <si>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</si>
  <si>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</si>
  <si>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</si>
  <si>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</si>
  <si>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</si>
  <si>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</si>
  <si>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</si>
  <si>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</si>
  <si>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</si>
  <si>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</si>
  <si>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</si>
  <si>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</si>
  <si>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</si>
  <si>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</si>
  <si>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</si>
  <si>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</si>
  <si>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</si>
  <si>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</si>
  <si>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</si>
  <si>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</si>
  <si>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</si>
  <si>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</si>
  <si>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</si>
  <si>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</si>
  <si>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</si>
  <si>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</si>
  <si>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</si>
  <si>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</si>
  <si>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</si>
  <si>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</si>
  <si>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</si>
  <si>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</si>
  <si>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</si>
  <si>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</si>
  <si>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</si>
  <si>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</si>
  <si>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</si>
  <si>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</si>
  <si>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</si>
  <si>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</si>
  <si>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</si>
  <si>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</si>
  <si>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</si>
  <si>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07/12/16 - VENCIMENTO 21/12/16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</si>
</sst>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1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631169</v>
      </c>
      <c r="C7" s="9">
        <f t="shared" si="0"/>
        <v>792834</v>
      </c>
      <c r="D7" s="9">
        <f t="shared" si="0"/>
        <v>839168</v>
      </c>
      <c r="E7" s="9">
        <f t="shared" si="0"/>
        <v>554473</v>
      </c>
      <c r="F7" s="9">
        <f t="shared" si="0"/>
        <v>762526</v>
      </c>
      <c r="G7" s="9">
        <f t="shared" si="0"/>
        <v>1271840</v>
      </c>
      <c r="H7" s="9">
        <f t="shared" si="0"/>
        <v>577355</v>
      </c>
      <c r="I7" s="9">
        <f t="shared" si="0"/>
        <v>127308</v>
      </c>
      <c r="J7" s="9">
        <f t="shared" si="0"/>
        <v>344967</v>
      </c>
      <c r="K7" s="9">
        <f t="shared" si="0"/>
        <v>5901640</v>
      </c>
      <c r="L7" s="52"/>
    </row>
    <row r="8" spans="1:11" ht="17.25" customHeight="1">
      <c r="A8" s="10" t="s">
        <v>99</v>
      </c>
      <c r="B8" s="11">
        <f>B9+B12+B16</f>
        <v>314573</v>
      </c>
      <c r="C8" s="11">
        <f aca="true" t="shared" si="1" ref="C8:J8">C9+C12+C16</f>
        <v>404439</v>
      </c>
      <c r="D8" s="11">
        <f t="shared" si="1"/>
        <v>405175</v>
      </c>
      <c r="E8" s="11">
        <f t="shared" si="1"/>
        <v>284372</v>
      </c>
      <c r="F8" s="11">
        <f t="shared" si="1"/>
        <v>377236</v>
      </c>
      <c r="G8" s="11">
        <f t="shared" si="1"/>
        <v>634910</v>
      </c>
      <c r="H8" s="11">
        <f t="shared" si="1"/>
        <v>313449</v>
      </c>
      <c r="I8" s="11">
        <f t="shared" si="1"/>
        <v>58843</v>
      </c>
      <c r="J8" s="11">
        <f t="shared" si="1"/>
        <v>162569</v>
      </c>
      <c r="K8" s="11">
        <f>SUM(B8:J8)</f>
        <v>2955566</v>
      </c>
    </row>
    <row r="9" spans="1:11" ht="17.25" customHeight="1">
      <c r="A9" s="15" t="s">
        <v>17</v>
      </c>
      <c r="B9" s="13">
        <f>+B10+B11</f>
        <v>40543</v>
      </c>
      <c r="C9" s="13">
        <f aca="true" t="shared" si="2" ref="C9:J9">+C10+C11</f>
        <v>55154</v>
      </c>
      <c r="D9" s="13">
        <f t="shared" si="2"/>
        <v>50431</v>
      </c>
      <c r="E9" s="13">
        <f t="shared" si="2"/>
        <v>36775</v>
      </c>
      <c r="F9" s="13">
        <f t="shared" si="2"/>
        <v>42066</v>
      </c>
      <c r="G9" s="13">
        <f t="shared" si="2"/>
        <v>55211</v>
      </c>
      <c r="H9" s="13">
        <f t="shared" si="2"/>
        <v>49583</v>
      </c>
      <c r="I9" s="13">
        <f t="shared" si="2"/>
        <v>9008</v>
      </c>
      <c r="J9" s="13">
        <f t="shared" si="2"/>
        <v>18537</v>
      </c>
      <c r="K9" s="11">
        <f>SUM(B9:J9)</f>
        <v>357308</v>
      </c>
    </row>
    <row r="10" spans="1:11" ht="17.25" customHeight="1">
      <c r="A10" s="29" t="s">
        <v>18</v>
      </c>
      <c r="B10" s="13">
        <v>40543</v>
      </c>
      <c r="C10" s="13">
        <v>55154</v>
      </c>
      <c r="D10" s="13">
        <v>50431</v>
      </c>
      <c r="E10" s="13">
        <v>36775</v>
      </c>
      <c r="F10" s="13">
        <v>42066</v>
      </c>
      <c r="G10" s="13">
        <v>55211</v>
      </c>
      <c r="H10" s="13">
        <v>49583</v>
      </c>
      <c r="I10" s="13">
        <v>9008</v>
      </c>
      <c r="J10" s="13">
        <v>18537</v>
      </c>
      <c r="K10" s="11">
        <f>SUM(B10:J10)</f>
        <v>357308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225865</v>
      </c>
      <c r="C12" s="17">
        <f t="shared" si="3"/>
        <v>291332</v>
      </c>
      <c r="D12" s="17">
        <f t="shared" si="3"/>
        <v>295122</v>
      </c>
      <c r="E12" s="17">
        <f t="shared" si="3"/>
        <v>206575</v>
      </c>
      <c r="F12" s="17">
        <f t="shared" si="3"/>
        <v>270260</v>
      </c>
      <c r="G12" s="17">
        <f t="shared" si="3"/>
        <v>462890</v>
      </c>
      <c r="H12" s="17">
        <f t="shared" si="3"/>
        <v>222251</v>
      </c>
      <c r="I12" s="17">
        <f t="shared" si="3"/>
        <v>40598</v>
      </c>
      <c r="J12" s="17">
        <f t="shared" si="3"/>
        <v>118686</v>
      </c>
      <c r="K12" s="11">
        <f aca="true" t="shared" si="4" ref="K12:K27">SUM(B12:J12)</f>
        <v>2133579</v>
      </c>
    </row>
    <row r="13" spans="1:13" ht="17.25" customHeight="1">
      <c r="A13" s="14" t="s">
        <v>20</v>
      </c>
      <c r="B13" s="13">
        <v>107400</v>
      </c>
      <c r="C13" s="13">
        <v>148759</v>
      </c>
      <c r="D13" s="13">
        <v>155232</v>
      </c>
      <c r="E13" s="13">
        <v>105246</v>
      </c>
      <c r="F13" s="13">
        <v>134669</v>
      </c>
      <c r="G13" s="13">
        <v>217479</v>
      </c>
      <c r="H13" s="13">
        <v>102067</v>
      </c>
      <c r="I13" s="13">
        <v>22683</v>
      </c>
      <c r="J13" s="13">
        <v>62127</v>
      </c>
      <c r="K13" s="11">
        <f t="shared" si="4"/>
        <v>1055662</v>
      </c>
      <c r="L13" s="52"/>
      <c r="M13" s="53"/>
    </row>
    <row r="14" spans="1:12" ht="17.25" customHeight="1">
      <c r="A14" s="14" t="s">
        <v>21</v>
      </c>
      <c r="B14" s="13">
        <v>109782</v>
      </c>
      <c r="C14" s="13">
        <v>129312</v>
      </c>
      <c r="D14" s="13">
        <v>130776</v>
      </c>
      <c r="E14" s="13">
        <v>92867</v>
      </c>
      <c r="F14" s="13">
        <v>126546</v>
      </c>
      <c r="G14" s="13">
        <v>230991</v>
      </c>
      <c r="H14" s="13">
        <v>106073</v>
      </c>
      <c r="I14" s="13">
        <v>15773</v>
      </c>
      <c r="J14" s="13">
        <v>53495</v>
      </c>
      <c r="K14" s="11">
        <f t="shared" si="4"/>
        <v>995615</v>
      </c>
      <c r="L14" s="52"/>
    </row>
    <row r="15" spans="1:11" ht="17.25" customHeight="1">
      <c r="A15" s="14" t="s">
        <v>22</v>
      </c>
      <c r="B15" s="13">
        <v>8683</v>
      </c>
      <c r="C15" s="13">
        <v>13261</v>
      </c>
      <c r="D15" s="13">
        <v>9114</v>
      </c>
      <c r="E15" s="13">
        <v>8462</v>
      </c>
      <c r="F15" s="13">
        <v>9045</v>
      </c>
      <c r="G15" s="13">
        <v>14420</v>
      </c>
      <c r="H15" s="13">
        <v>14111</v>
      </c>
      <c r="I15" s="13">
        <v>2142</v>
      </c>
      <c r="J15" s="13">
        <v>3064</v>
      </c>
      <c r="K15" s="11">
        <f t="shared" si="4"/>
        <v>82302</v>
      </c>
    </row>
    <row r="16" spans="1:11" ht="17.25" customHeight="1">
      <c r="A16" s="15" t="s">
        <v>95</v>
      </c>
      <c r="B16" s="13">
        <f>B17+B18+B19</f>
        <v>48165</v>
      </c>
      <c r="C16" s="13">
        <f aca="true" t="shared" si="5" ref="C16:J16">C17+C18+C19</f>
        <v>57953</v>
      </c>
      <c r="D16" s="13">
        <f t="shared" si="5"/>
        <v>59622</v>
      </c>
      <c r="E16" s="13">
        <f t="shared" si="5"/>
        <v>41022</v>
      </c>
      <c r="F16" s="13">
        <f t="shared" si="5"/>
        <v>64910</v>
      </c>
      <c r="G16" s="13">
        <f t="shared" si="5"/>
        <v>116809</v>
      </c>
      <c r="H16" s="13">
        <f t="shared" si="5"/>
        <v>41615</v>
      </c>
      <c r="I16" s="13">
        <f t="shared" si="5"/>
        <v>9237</v>
      </c>
      <c r="J16" s="13">
        <f t="shared" si="5"/>
        <v>25346</v>
      </c>
      <c r="K16" s="11">
        <f t="shared" si="4"/>
        <v>464679</v>
      </c>
    </row>
    <row r="17" spans="1:11" ht="17.25" customHeight="1">
      <c r="A17" s="14" t="s">
        <v>96</v>
      </c>
      <c r="B17" s="13">
        <v>26050</v>
      </c>
      <c r="C17" s="13">
        <v>34014</v>
      </c>
      <c r="D17" s="13">
        <v>32798</v>
      </c>
      <c r="E17" s="13">
        <v>22929</v>
      </c>
      <c r="F17" s="13">
        <v>36512</v>
      </c>
      <c r="G17" s="13">
        <v>62133</v>
      </c>
      <c r="H17" s="13">
        <v>24157</v>
      </c>
      <c r="I17" s="13">
        <v>5530</v>
      </c>
      <c r="J17" s="13">
        <v>13628</v>
      </c>
      <c r="K17" s="11">
        <f t="shared" si="4"/>
        <v>257751</v>
      </c>
    </row>
    <row r="18" spans="1:11" ht="17.25" customHeight="1">
      <c r="A18" s="14" t="s">
        <v>97</v>
      </c>
      <c r="B18" s="13">
        <v>20501</v>
      </c>
      <c r="C18" s="13">
        <v>21683</v>
      </c>
      <c r="D18" s="13">
        <v>25378</v>
      </c>
      <c r="E18" s="13">
        <v>16724</v>
      </c>
      <c r="F18" s="13">
        <v>26721</v>
      </c>
      <c r="G18" s="13">
        <v>52093</v>
      </c>
      <c r="H18" s="13">
        <v>15328</v>
      </c>
      <c r="I18" s="13">
        <v>3387</v>
      </c>
      <c r="J18" s="13">
        <v>11122</v>
      </c>
      <c r="K18" s="11">
        <f t="shared" si="4"/>
        <v>192937</v>
      </c>
    </row>
    <row r="19" spans="1:11" ht="17.25" customHeight="1">
      <c r="A19" s="14" t="s">
        <v>98</v>
      </c>
      <c r="B19" s="13">
        <v>1614</v>
      </c>
      <c r="C19" s="13">
        <v>2256</v>
      </c>
      <c r="D19" s="13">
        <v>1446</v>
      </c>
      <c r="E19" s="13">
        <v>1369</v>
      </c>
      <c r="F19" s="13">
        <v>1677</v>
      </c>
      <c r="G19" s="13">
        <v>2583</v>
      </c>
      <c r="H19" s="13">
        <v>2130</v>
      </c>
      <c r="I19" s="13">
        <v>320</v>
      </c>
      <c r="J19" s="13">
        <v>596</v>
      </c>
      <c r="K19" s="11">
        <f t="shared" si="4"/>
        <v>13991</v>
      </c>
    </row>
    <row r="20" spans="1:11" ht="17.25" customHeight="1">
      <c r="A20" s="16" t="s">
        <v>23</v>
      </c>
      <c r="B20" s="11">
        <f>+B21+B22+B23</f>
        <v>161943</v>
      </c>
      <c r="C20" s="11">
        <f aca="true" t="shared" si="6" ref="C20:J20">+C21+C22+C23</f>
        <v>180717</v>
      </c>
      <c r="D20" s="11">
        <f t="shared" si="6"/>
        <v>205408</v>
      </c>
      <c r="E20" s="11">
        <f t="shared" si="6"/>
        <v>131139</v>
      </c>
      <c r="F20" s="11">
        <f t="shared" si="6"/>
        <v>205098</v>
      </c>
      <c r="G20" s="11">
        <f t="shared" si="6"/>
        <v>379154</v>
      </c>
      <c r="H20" s="11">
        <f t="shared" si="6"/>
        <v>135882</v>
      </c>
      <c r="I20" s="11">
        <f t="shared" si="6"/>
        <v>31936</v>
      </c>
      <c r="J20" s="11">
        <f t="shared" si="6"/>
        <v>79608</v>
      </c>
      <c r="K20" s="11">
        <f t="shared" si="4"/>
        <v>1510885</v>
      </c>
    </row>
    <row r="21" spans="1:12" ht="17.25" customHeight="1">
      <c r="A21" s="12" t="s">
        <v>24</v>
      </c>
      <c r="B21" s="13">
        <v>85140</v>
      </c>
      <c r="C21" s="13">
        <v>105321</v>
      </c>
      <c r="D21" s="13">
        <v>120666</v>
      </c>
      <c r="E21" s="13">
        <v>75644</v>
      </c>
      <c r="F21" s="13">
        <v>114815</v>
      </c>
      <c r="G21" s="13">
        <v>195198</v>
      </c>
      <c r="H21" s="13">
        <v>74741</v>
      </c>
      <c r="I21" s="13">
        <v>19578</v>
      </c>
      <c r="J21" s="13">
        <v>45772</v>
      </c>
      <c r="K21" s="11">
        <f t="shared" si="4"/>
        <v>836875</v>
      </c>
      <c r="L21" s="52"/>
    </row>
    <row r="22" spans="1:12" ht="17.25" customHeight="1">
      <c r="A22" s="12" t="s">
        <v>25</v>
      </c>
      <c r="B22" s="13">
        <v>72439</v>
      </c>
      <c r="C22" s="13">
        <v>69826</v>
      </c>
      <c r="D22" s="13">
        <v>80260</v>
      </c>
      <c r="E22" s="13">
        <v>52209</v>
      </c>
      <c r="F22" s="13">
        <v>86015</v>
      </c>
      <c r="G22" s="13">
        <v>176091</v>
      </c>
      <c r="H22" s="13">
        <v>55858</v>
      </c>
      <c r="I22" s="13">
        <v>11428</v>
      </c>
      <c r="J22" s="13">
        <v>32367</v>
      </c>
      <c r="K22" s="11">
        <f t="shared" si="4"/>
        <v>636493</v>
      </c>
      <c r="L22" s="52"/>
    </row>
    <row r="23" spans="1:11" ht="17.25" customHeight="1">
      <c r="A23" s="12" t="s">
        <v>26</v>
      </c>
      <c r="B23" s="13">
        <v>4364</v>
      </c>
      <c r="C23" s="13">
        <v>5570</v>
      </c>
      <c r="D23" s="13">
        <v>4482</v>
      </c>
      <c r="E23" s="13">
        <v>3286</v>
      </c>
      <c r="F23" s="13">
        <v>4268</v>
      </c>
      <c r="G23" s="13">
        <v>7865</v>
      </c>
      <c r="H23" s="13">
        <v>5283</v>
      </c>
      <c r="I23" s="13">
        <v>930</v>
      </c>
      <c r="J23" s="13">
        <v>1469</v>
      </c>
      <c r="K23" s="11">
        <f t="shared" si="4"/>
        <v>37517</v>
      </c>
    </row>
    <row r="24" spans="1:11" ht="17.25" customHeight="1">
      <c r="A24" s="16" t="s">
        <v>27</v>
      </c>
      <c r="B24" s="13">
        <f>+B25+B26</f>
        <v>154653</v>
      </c>
      <c r="C24" s="13">
        <f aca="true" t="shared" si="7" ref="C24:J24">+C25+C26</f>
        <v>207678</v>
      </c>
      <c r="D24" s="13">
        <f t="shared" si="7"/>
        <v>228585</v>
      </c>
      <c r="E24" s="13">
        <f t="shared" si="7"/>
        <v>138962</v>
      </c>
      <c r="F24" s="13">
        <f t="shared" si="7"/>
        <v>180192</v>
      </c>
      <c r="G24" s="13">
        <f t="shared" si="7"/>
        <v>257776</v>
      </c>
      <c r="H24" s="13">
        <f t="shared" si="7"/>
        <v>120251</v>
      </c>
      <c r="I24" s="13">
        <f t="shared" si="7"/>
        <v>36529</v>
      </c>
      <c r="J24" s="13">
        <f t="shared" si="7"/>
        <v>102790</v>
      </c>
      <c r="K24" s="11">
        <f t="shared" si="4"/>
        <v>1427416</v>
      </c>
    </row>
    <row r="25" spans="1:12" ht="17.25" customHeight="1">
      <c r="A25" s="12" t="s">
        <v>131</v>
      </c>
      <c r="B25" s="13">
        <v>73871</v>
      </c>
      <c r="C25" s="13">
        <v>107851</v>
      </c>
      <c r="D25" s="13">
        <v>129035</v>
      </c>
      <c r="E25" s="13">
        <v>76535</v>
      </c>
      <c r="F25" s="13">
        <v>91235</v>
      </c>
      <c r="G25" s="13">
        <v>122160</v>
      </c>
      <c r="H25" s="13">
        <v>58774</v>
      </c>
      <c r="I25" s="13">
        <v>22841</v>
      </c>
      <c r="J25" s="13">
        <v>55424</v>
      </c>
      <c r="K25" s="11">
        <f t="shared" si="4"/>
        <v>737726</v>
      </c>
      <c r="L25" s="52"/>
    </row>
    <row r="26" spans="1:12" ht="17.25" customHeight="1">
      <c r="A26" s="12" t="s">
        <v>132</v>
      </c>
      <c r="B26" s="13">
        <v>80782</v>
      </c>
      <c r="C26" s="13">
        <v>99827</v>
      </c>
      <c r="D26" s="13">
        <v>99550</v>
      </c>
      <c r="E26" s="13">
        <v>62427</v>
      </c>
      <c r="F26" s="13">
        <v>88957</v>
      </c>
      <c r="G26" s="13">
        <v>135616</v>
      </c>
      <c r="H26" s="13">
        <v>61477</v>
      </c>
      <c r="I26" s="13">
        <v>13688</v>
      </c>
      <c r="J26" s="13">
        <v>47366</v>
      </c>
      <c r="K26" s="11">
        <f t="shared" si="4"/>
        <v>689690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7773</v>
      </c>
      <c r="I27" s="11">
        <v>0</v>
      </c>
      <c r="J27" s="11">
        <v>0</v>
      </c>
      <c r="K27" s="11">
        <f t="shared" si="4"/>
        <v>7773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9218.91</v>
      </c>
      <c r="I35" s="19">
        <v>0</v>
      </c>
      <c r="J35" s="19">
        <v>0</v>
      </c>
      <c r="K35" s="23">
        <f>SUM(B35:J35)</f>
        <v>9218.91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1773398.1899999997</v>
      </c>
      <c r="C47" s="22">
        <f aca="true" t="shared" si="12" ref="C47:H47">+C48+C57</f>
        <v>2489888.71</v>
      </c>
      <c r="D47" s="22">
        <f t="shared" si="12"/>
        <v>2964397.06</v>
      </c>
      <c r="E47" s="22">
        <f t="shared" si="12"/>
        <v>1673569.18</v>
      </c>
      <c r="F47" s="22">
        <f t="shared" si="12"/>
        <v>2271411.2399999998</v>
      </c>
      <c r="G47" s="22">
        <f t="shared" si="12"/>
        <v>3193243.67</v>
      </c>
      <c r="H47" s="22">
        <f t="shared" si="12"/>
        <v>1675867.97</v>
      </c>
      <c r="I47" s="22">
        <f>+I48+I57</f>
        <v>644136.62</v>
      </c>
      <c r="J47" s="22">
        <f>+J48+J57</f>
        <v>1050325.51</v>
      </c>
      <c r="K47" s="22">
        <f>SUM(B47:J47)</f>
        <v>17736238.15</v>
      </c>
    </row>
    <row r="48" spans="1:11" ht="17.25" customHeight="1">
      <c r="A48" s="16" t="s">
        <v>113</v>
      </c>
      <c r="B48" s="23">
        <f>SUM(B49:B56)</f>
        <v>1754702.0199999998</v>
      </c>
      <c r="C48" s="23">
        <f aca="true" t="shared" si="13" ref="C48:J48">SUM(C49:C56)</f>
        <v>2466408.7</v>
      </c>
      <c r="D48" s="23">
        <f t="shared" si="13"/>
        <v>2938942.25</v>
      </c>
      <c r="E48" s="23">
        <f t="shared" si="13"/>
        <v>1651183.65</v>
      </c>
      <c r="F48" s="23">
        <f t="shared" si="13"/>
        <v>2247794.2399999998</v>
      </c>
      <c r="G48" s="23">
        <f t="shared" si="13"/>
        <v>3163628.2199999997</v>
      </c>
      <c r="H48" s="23">
        <f t="shared" si="13"/>
        <v>1655797.6099999999</v>
      </c>
      <c r="I48" s="23">
        <f t="shared" si="13"/>
        <v>644136.62</v>
      </c>
      <c r="J48" s="23">
        <f t="shared" si="13"/>
        <v>1036324.62</v>
      </c>
      <c r="K48" s="23">
        <f aca="true" t="shared" si="14" ref="K48:K57">SUM(B48:J48)</f>
        <v>17558917.929999996</v>
      </c>
    </row>
    <row r="49" spans="1:11" ht="17.25" customHeight="1">
      <c r="A49" s="34" t="s">
        <v>44</v>
      </c>
      <c r="B49" s="23">
        <f aca="true" t="shared" si="15" ref="B49:H49">ROUND(B30*B7,2)</f>
        <v>1753639.95</v>
      </c>
      <c r="C49" s="23">
        <f t="shared" si="15"/>
        <v>2459053.93</v>
      </c>
      <c r="D49" s="23">
        <f t="shared" si="15"/>
        <v>2936752.33</v>
      </c>
      <c r="E49" s="23">
        <f t="shared" si="15"/>
        <v>1650277.99</v>
      </c>
      <c r="F49" s="23">
        <f t="shared" si="15"/>
        <v>2246096.59</v>
      </c>
      <c r="G49" s="23">
        <f t="shared" si="15"/>
        <v>3161158.32</v>
      </c>
      <c r="H49" s="23">
        <f t="shared" si="15"/>
        <v>1645519.49</v>
      </c>
      <c r="I49" s="23">
        <f>ROUND(I30*I7,2)</f>
        <v>643070.9</v>
      </c>
      <c r="J49" s="23">
        <f>ROUND(J30*J7,2)</f>
        <v>1034107.58</v>
      </c>
      <c r="K49" s="23">
        <f t="shared" si="14"/>
        <v>17529677.08</v>
      </c>
    </row>
    <row r="50" spans="1:11" ht="17.25" customHeight="1">
      <c r="A50" s="34" t="s">
        <v>45</v>
      </c>
      <c r="B50" s="19">
        <v>0</v>
      </c>
      <c r="C50" s="23">
        <f>ROUND(C31*C7,2)</f>
        <v>5465.94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5465.94</v>
      </c>
    </row>
    <row r="51" spans="1:11" ht="17.25" customHeight="1">
      <c r="A51" s="66" t="s">
        <v>106</v>
      </c>
      <c r="B51" s="67">
        <f aca="true" t="shared" si="16" ref="B51:H51">ROUND(B32*B7,2)</f>
        <v>-3029.61</v>
      </c>
      <c r="C51" s="67">
        <f t="shared" si="16"/>
        <v>-3884.89</v>
      </c>
      <c r="D51" s="67">
        <f t="shared" si="16"/>
        <v>-4195.84</v>
      </c>
      <c r="E51" s="67">
        <f t="shared" si="16"/>
        <v>-2539.74</v>
      </c>
      <c r="F51" s="67">
        <f t="shared" si="16"/>
        <v>-3583.87</v>
      </c>
      <c r="G51" s="67">
        <f t="shared" si="16"/>
        <v>-4960.18</v>
      </c>
      <c r="H51" s="67">
        <f t="shared" si="16"/>
        <v>-2655.83</v>
      </c>
      <c r="I51" s="19">
        <v>0</v>
      </c>
      <c r="J51" s="19">
        <v>0</v>
      </c>
      <c r="K51" s="67">
        <f>SUM(B51:J51)</f>
        <v>-24849.96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9218.91</v>
      </c>
      <c r="I53" s="31">
        <f>+I35</f>
        <v>0</v>
      </c>
      <c r="J53" s="31">
        <f>+J35</f>
        <v>0</v>
      </c>
      <c r="K53" s="23">
        <f t="shared" si="14"/>
        <v>9218.91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-246020.38</v>
      </c>
      <c r="C61" s="35">
        <f t="shared" si="17"/>
        <v>-233140.33000000002</v>
      </c>
      <c r="D61" s="35">
        <f t="shared" si="17"/>
        <v>-238450.37999999998</v>
      </c>
      <c r="E61" s="35">
        <f t="shared" si="17"/>
        <v>-283664.33</v>
      </c>
      <c r="F61" s="35">
        <f t="shared" si="17"/>
        <v>-267717</v>
      </c>
      <c r="G61" s="35">
        <f t="shared" si="17"/>
        <v>-309913.04999999993</v>
      </c>
      <c r="H61" s="35">
        <f t="shared" si="17"/>
        <v>-202734.44999999998</v>
      </c>
      <c r="I61" s="35">
        <f t="shared" si="17"/>
        <v>-101539.69</v>
      </c>
      <c r="J61" s="35">
        <f t="shared" si="17"/>
        <v>-80818.22</v>
      </c>
      <c r="K61" s="35">
        <f>SUM(B61:J61)</f>
        <v>-1963997.8299999996</v>
      </c>
    </row>
    <row r="62" spans="1:11" ht="18.75" customHeight="1">
      <c r="A62" s="16" t="s">
        <v>75</v>
      </c>
      <c r="B62" s="35">
        <f aca="true" t="shared" si="18" ref="B62:J62">B63+B64+B65+B66+B67+B68</f>
        <v>-231509.43</v>
      </c>
      <c r="C62" s="35">
        <f t="shared" si="18"/>
        <v>-211998.67</v>
      </c>
      <c r="D62" s="35">
        <f t="shared" si="18"/>
        <v>-216462.78999999998</v>
      </c>
      <c r="E62" s="35">
        <f t="shared" si="18"/>
        <v>-269699.57</v>
      </c>
      <c r="F62" s="35">
        <f t="shared" si="18"/>
        <v>-248145.87</v>
      </c>
      <c r="G62" s="35">
        <f t="shared" si="18"/>
        <v>-280163.68999999994</v>
      </c>
      <c r="H62" s="35">
        <f t="shared" si="18"/>
        <v>-188415.4</v>
      </c>
      <c r="I62" s="35">
        <f t="shared" si="18"/>
        <v>-34230.4</v>
      </c>
      <c r="J62" s="35">
        <f t="shared" si="18"/>
        <v>-70440.6</v>
      </c>
      <c r="K62" s="35">
        <f aca="true" t="shared" si="19" ref="K62:K91">SUM(B62:J62)</f>
        <v>-1751066.42</v>
      </c>
    </row>
    <row r="63" spans="1:11" ht="18.75" customHeight="1">
      <c r="A63" s="12" t="s">
        <v>76</v>
      </c>
      <c r="B63" s="35">
        <f>-ROUND(B9*$D$3,2)</f>
        <v>-154063.4</v>
      </c>
      <c r="C63" s="35">
        <f aca="true" t="shared" si="20" ref="C63:J63">-ROUND(C9*$D$3,2)</f>
        <v>-209585.2</v>
      </c>
      <c r="D63" s="35">
        <f t="shared" si="20"/>
        <v>-191637.8</v>
      </c>
      <c r="E63" s="35">
        <f t="shared" si="20"/>
        <v>-139745</v>
      </c>
      <c r="F63" s="35">
        <f t="shared" si="20"/>
        <v>-159850.8</v>
      </c>
      <c r="G63" s="35">
        <f t="shared" si="20"/>
        <v>-209801.8</v>
      </c>
      <c r="H63" s="35">
        <f t="shared" si="20"/>
        <v>-188415.4</v>
      </c>
      <c r="I63" s="35">
        <f t="shared" si="20"/>
        <v>-34230.4</v>
      </c>
      <c r="J63" s="35">
        <f t="shared" si="20"/>
        <v>-70440.6</v>
      </c>
      <c r="K63" s="35">
        <f t="shared" si="19"/>
        <v>-1357770.4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-1554.2</v>
      </c>
      <c r="C65" s="35">
        <v>-448.4</v>
      </c>
      <c r="D65" s="35">
        <v>-304</v>
      </c>
      <c r="E65" s="35">
        <v>-1045</v>
      </c>
      <c r="F65" s="35">
        <v>-680.2</v>
      </c>
      <c r="G65" s="35">
        <v>-573.8</v>
      </c>
      <c r="H65" s="35">
        <v>0</v>
      </c>
      <c r="I65" s="19">
        <v>0</v>
      </c>
      <c r="J65" s="19">
        <v>0</v>
      </c>
      <c r="K65" s="35">
        <f t="shared" si="19"/>
        <v>-4605.6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-75891.83</v>
      </c>
      <c r="C67" s="35">
        <v>-1965.07</v>
      </c>
      <c r="D67" s="35">
        <v>-24520.99</v>
      </c>
      <c r="E67" s="35">
        <v>-128909.57</v>
      </c>
      <c r="F67" s="35">
        <v>-87614.87</v>
      </c>
      <c r="G67" s="35">
        <v>-69788.09</v>
      </c>
      <c r="H67" s="35">
        <v>0</v>
      </c>
      <c r="I67" s="19">
        <v>0</v>
      </c>
      <c r="J67" s="19">
        <v>0</v>
      </c>
      <c r="K67" s="35">
        <f t="shared" si="19"/>
        <v>-388690.42000000004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19">
        <v>0</v>
      </c>
      <c r="J84" s="19">
        <v>0</v>
      </c>
      <c r="K84" s="19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1527377.8099999998</v>
      </c>
      <c r="C104" s="24">
        <f t="shared" si="22"/>
        <v>2256748.38</v>
      </c>
      <c r="D104" s="24">
        <f t="shared" si="22"/>
        <v>2725946.68</v>
      </c>
      <c r="E104" s="24">
        <f t="shared" si="22"/>
        <v>1389904.8499999999</v>
      </c>
      <c r="F104" s="24">
        <f t="shared" si="22"/>
        <v>2003694.2399999998</v>
      </c>
      <c r="G104" s="24">
        <f t="shared" si="22"/>
        <v>2883330.62</v>
      </c>
      <c r="H104" s="24">
        <f t="shared" si="22"/>
        <v>1473133.52</v>
      </c>
      <c r="I104" s="24">
        <f>+I105+I106</f>
        <v>542596.9299999999</v>
      </c>
      <c r="J104" s="24">
        <f>+J105+J106</f>
        <v>969507.29</v>
      </c>
      <c r="K104" s="48">
        <f>SUM(B104:J104)</f>
        <v>15772240.319999997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1508681.64</v>
      </c>
      <c r="C105" s="24">
        <f t="shared" si="23"/>
        <v>2233268.37</v>
      </c>
      <c r="D105" s="24">
        <f t="shared" si="23"/>
        <v>2700491.87</v>
      </c>
      <c r="E105" s="24">
        <f t="shared" si="23"/>
        <v>1367519.3199999998</v>
      </c>
      <c r="F105" s="24">
        <f t="shared" si="23"/>
        <v>1980077.2399999998</v>
      </c>
      <c r="G105" s="24">
        <f t="shared" si="23"/>
        <v>2853715.17</v>
      </c>
      <c r="H105" s="24">
        <f t="shared" si="23"/>
        <v>1453063.16</v>
      </c>
      <c r="I105" s="24">
        <f t="shared" si="23"/>
        <v>542596.9299999999</v>
      </c>
      <c r="J105" s="24">
        <f t="shared" si="23"/>
        <v>955506.4</v>
      </c>
      <c r="K105" s="48">
        <f>SUM(B105:J105)</f>
        <v>15594920.1</v>
      </c>
      <c r="L105" s="54"/>
    </row>
    <row r="106" spans="1:12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  <c r="L106" s="85"/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15772240.31</v>
      </c>
      <c r="L112" s="54"/>
    </row>
    <row r="113" spans="1:11" ht="18.75" customHeight="1">
      <c r="A113" s="26" t="s">
        <v>71</v>
      </c>
      <c r="B113" s="27">
        <v>197506.78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197506.78</v>
      </c>
    </row>
    <row r="114" spans="1:11" ht="18.75" customHeight="1">
      <c r="A114" s="26" t="s">
        <v>72</v>
      </c>
      <c r="B114" s="27">
        <v>1329871.03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1329871.03</v>
      </c>
    </row>
    <row r="115" spans="1:11" ht="18.75" customHeight="1">
      <c r="A115" s="26" t="s">
        <v>73</v>
      </c>
      <c r="B115" s="40">
        <v>0</v>
      </c>
      <c r="C115" s="27">
        <f>+C104</f>
        <v>2256748.38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2256748.38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2725946.68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2725946.68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1389904.8499999999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1389904.8499999999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394096.81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394096.81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730746.05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730746.05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97314.89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97314.89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781536.48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781536.48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736357.61</v>
      </c>
      <c r="H122" s="40">
        <v>0</v>
      </c>
      <c r="I122" s="40">
        <v>0</v>
      </c>
      <c r="J122" s="40">
        <v>0</v>
      </c>
      <c r="K122" s="41">
        <f t="shared" si="25"/>
        <v>736357.61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66359.92</v>
      </c>
      <c r="H123" s="40">
        <v>0</v>
      </c>
      <c r="I123" s="40">
        <v>0</v>
      </c>
      <c r="J123" s="40">
        <v>0</v>
      </c>
      <c r="K123" s="41">
        <f t="shared" si="25"/>
        <v>66359.92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408367.51</v>
      </c>
      <c r="H124" s="40">
        <v>0</v>
      </c>
      <c r="I124" s="40">
        <v>0</v>
      </c>
      <c r="J124" s="40">
        <v>0</v>
      </c>
      <c r="K124" s="41">
        <f t="shared" si="25"/>
        <v>408367.51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410109.98</v>
      </c>
      <c r="H125" s="40">
        <v>0</v>
      </c>
      <c r="I125" s="40">
        <v>0</v>
      </c>
      <c r="J125" s="40">
        <v>0</v>
      </c>
      <c r="K125" s="41">
        <f t="shared" si="25"/>
        <v>410109.98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1262135.61</v>
      </c>
      <c r="H126" s="40">
        <v>0</v>
      </c>
      <c r="I126" s="40">
        <v>0</v>
      </c>
      <c r="J126" s="40">
        <v>0</v>
      </c>
      <c r="K126" s="41">
        <f t="shared" si="25"/>
        <v>1262135.61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514480.05</v>
      </c>
      <c r="I127" s="40">
        <v>0</v>
      </c>
      <c r="J127" s="40">
        <v>0</v>
      </c>
      <c r="K127" s="41">
        <f t="shared" si="25"/>
        <v>514480.05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958653.47</v>
      </c>
      <c r="I128" s="40">
        <v>0</v>
      </c>
      <c r="J128" s="40">
        <v>0</v>
      </c>
      <c r="K128" s="41">
        <f t="shared" si="25"/>
        <v>958653.47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542596.93</v>
      </c>
      <c r="J129" s="40">
        <v>0</v>
      </c>
      <c r="K129" s="41">
        <f t="shared" si="25"/>
        <v>542596.93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969507.28</v>
      </c>
      <c r="K130" s="44">
        <f t="shared" si="25"/>
        <v>969507.28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2016-12-21T19:02:20Z</dcterms:modified>
  <cp:category/>
  <cp:version/>
  <cp:contentType/>
  <cp:contentStatus/>
</cp:coreProperties>
</file>