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<sst xmlns="http://schemas.openxmlformats.org/spreadsheetml/2006/main" count="135" uniqueCount="135">
  <si>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</si>
  <si>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</si>
  <si>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</si>
  <si>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</si>
  <si>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</si>
  <si>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</si>
  <si>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</si>
  <si>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</si>
  <si>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</si>
  <si>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</si>
  <si>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</si>
  <si>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</si>
  <si>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</si>
  <si>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</si>
  <si>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</si>
  <si>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</si>
  <si>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</si>
  <si>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</si>
  <si>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</si>
  <si>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</si>
  <si>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</si>
  <si>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</si>
  <si>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</si>
  <si>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</si>
  <si>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</si>
  <si>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</si>
  <si>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</si>
  <si>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</si>
  <si>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</si>
  <si>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</si>
  <si>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</si>
  <si>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</si>
  <si>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</si>
  <si>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</si>
  <si>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</si>
  <si>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</si>
  <si>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</si>
  <si>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</si>
  <si>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</si>
  <si>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</si>
  <si>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</si>
  <si>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</si>
  <si>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</si>
  <si>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</si>
  <si>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</si>
  <si>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</si>
  <si>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</si>
  <si>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</si>
  <si>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</si>
  <si>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</si>
  <si>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</si>
  <si>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</si>
  <si>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</si>
  <si>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</si>
  <si>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</si>
  <si>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</si>
  <si>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</si>
  <si>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</si>
  <si>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</si>
  <si>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</si>
  <si>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</si>
  <si>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</si>
  <si>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</si>
  <si>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</si>
  <si>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</si>
  <si>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</si>
  <si>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</si>
  <si>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</si>
  <si>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</si>
  <si>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</si>
  <si>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</si>
  <si>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</si>
  <si>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</si>
  <si>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</si>
  <si>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</si>
  <si>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</si>
  <si>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</si>
  <si>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</si>
  <si>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</si>
  <si>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</si>
  <si>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</si>
  <si>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</si>
  <si>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</si>
  <si>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</si>
  <si>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</si>
  <si>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</si>
  <si>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</si>
  <si>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</si>
  <si>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</si>
  <si>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</si>
  <si>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</si>
  <si>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</si>
  <si>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</si>
  <si>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</si>
  <si>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</si>
  <si>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</si>
  <si>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</si>
  <si>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</si>
  <si>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</si>
  <si>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</si>
  <si>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</si>
  <si>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</si>
  <si>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</si>
  <si>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</si>
  <si>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</si>
  <si>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</si>
  <si>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</si>
  <si>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</si>
  <si>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</si>
  <si>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</si>
  <si>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</si>
  <si>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</si>
  <si>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</si>
  <si>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</si>
  <si>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</si>
  <si>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</si>
  <si>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</si>
  <si>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</si>
  <si>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</si>
  <si>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</si>
  <si>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</si>
  <si>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</si>
  <si>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</si>
  <si>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</si>
  <si>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</si>
  <si>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</si>
  <si>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</si>
  <si>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</si>
  <si>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</si>
  <si>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</si>
  <si>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</si>
  <si>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</si>
  <si>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06/12/16 - VENCIMENTO 20/12/16</t>
  </si>
  <si>
    <t>6.3. Revisão de Remuneração pelo Transporte Coletivo  (1)</t>
  </si>
  <si>
    <t>Nota: (1) Revisão de passageiros transportados, período de 14 a 31/10/16, área 8, total de 5.308 passageiros.
                Revisão rede da madrugada (linhas noturnas), mês de agosto/16, áreas 3, 5 e 7, e mês de setembro/16, áreas 1, 3, 5, 7 e Ambiental Transp. Urb. S/A.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</si>
</sst>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629118</v>
      </c>
      <c r="C7" s="9">
        <f t="shared" si="0"/>
        <v>796326</v>
      </c>
      <c r="D7" s="9">
        <f t="shared" si="0"/>
        <v>851237</v>
      </c>
      <c r="E7" s="9">
        <f t="shared" si="0"/>
        <v>560002</v>
      </c>
      <c r="F7" s="9">
        <f t="shared" si="0"/>
        <v>754749</v>
      </c>
      <c r="G7" s="9">
        <f t="shared" si="0"/>
        <v>1276737</v>
      </c>
      <c r="H7" s="9">
        <f t="shared" si="0"/>
        <v>582434</v>
      </c>
      <c r="I7" s="9">
        <f t="shared" si="0"/>
        <v>129930</v>
      </c>
      <c r="J7" s="9">
        <f t="shared" si="0"/>
        <v>346777</v>
      </c>
      <c r="K7" s="9">
        <f t="shared" si="0"/>
        <v>5927310</v>
      </c>
      <c r="L7" s="52"/>
    </row>
    <row r="8" spans="1:11" ht="17.25" customHeight="1">
      <c r="A8" s="10" t="s">
        <v>99</v>
      </c>
      <c r="B8" s="11">
        <f>B9+B12+B16</f>
        <v>314622</v>
      </c>
      <c r="C8" s="11">
        <f aca="true" t="shared" si="1" ref="C8:J8">C9+C12+C16</f>
        <v>408444</v>
      </c>
      <c r="D8" s="11">
        <f t="shared" si="1"/>
        <v>411266</v>
      </c>
      <c r="E8" s="11">
        <f t="shared" si="1"/>
        <v>286919</v>
      </c>
      <c r="F8" s="11">
        <f t="shared" si="1"/>
        <v>375714</v>
      </c>
      <c r="G8" s="11">
        <f t="shared" si="1"/>
        <v>638809</v>
      </c>
      <c r="H8" s="11">
        <f t="shared" si="1"/>
        <v>317148</v>
      </c>
      <c r="I8" s="11">
        <f t="shared" si="1"/>
        <v>60520</v>
      </c>
      <c r="J8" s="11">
        <f t="shared" si="1"/>
        <v>164198</v>
      </c>
      <c r="K8" s="11">
        <f>SUM(B8:J8)</f>
        <v>2977640</v>
      </c>
    </row>
    <row r="9" spans="1:11" ht="17.25" customHeight="1">
      <c r="A9" s="15" t="s">
        <v>17</v>
      </c>
      <c r="B9" s="13">
        <f>+B10+B11</f>
        <v>42156</v>
      </c>
      <c r="C9" s="13">
        <f aca="true" t="shared" si="2" ref="C9:J9">+C10+C11</f>
        <v>57470</v>
      </c>
      <c r="D9" s="13">
        <f t="shared" si="2"/>
        <v>53381</v>
      </c>
      <c r="E9" s="13">
        <f t="shared" si="2"/>
        <v>38514</v>
      </c>
      <c r="F9" s="13">
        <f t="shared" si="2"/>
        <v>43949</v>
      </c>
      <c r="G9" s="13">
        <f t="shared" si="2"/>
        <v>58285</v>
      </c>
      <c r="H9" s="13">
        <f t="shared" si="2"/>
        <v>52121</v>
      </c>
      <c r="I9" s="13">
        <f t="shared" si="2"/>
        <v>9701</v>
      </c>
      <c r="J9" s="13">
        <f t="shared" si="2"/>
        <v>19100</v>
      </c>
      <c r="K9" s="11">
        <f>SUM(B9:J9)</f>
        <v>374677</v>
      </c>
    </row>
    <row r="10" spans="1:11" ht="17.25" customHeight="1">
      <c r="A10" s="29" t="s">
        <v>18</v>
      </c>
      <c r="B10" s="13">
        <v>42156</v>
      </c>
      <c r="C10" s="13">
        <v>57470</v>
      </c>
      <c r="D10" s="13">
        <v>53381</v>
      </c>
      <c r="E10" s="13">
        <v>38514</v>
      </c>
      <c r="F10" s="13">
        <v>43949</v>
      </c>
      <c r="G10" s="13">
        <v>58285</v>
      </c>
      <c r="H10" s="13">
        <v>52121</v>
      </c>
      <c r="I10" s="13">
        <v>9701</v>
      </c>
      <c r="J10" s="13">
        <v>19100</v>
      </c>
      <c r="K10" s="11">
        <f>SUM(B10:J10)</f>
        <v>374677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224893</v>
      </c>
      <c r="C12" s="17">
        <f t="shared" si="3"/>
        <v>293345</v>
      </c>
      <c r="D12" s="17">
        <f t="shared" si="3"/>
        <v>297809</v>
      </c>
      <c r="E12" s="17">
        <f t="shared" si="3"/>
        <v>208029</v>
      </c>
      <c r="F12" s="17">
        <f t="shared" si="3"/>
        <v>268271</v>
      </c>
      <c r="G12" s="17">
        <f t="shared" si="3"/>
        <v>464571</v>
      </c>
      <c r="H12" s="17">
        <f t="shared" si="3"/>
        <v>223577</v>
      </c>
      <c r="I12" s="17">
        <f t="shared" si="3"/>
        <v>41470</v>
      </c>
      <c r="J12" s="17">
        <f t="shared" si="3"/>
        <v>119538</v>
      </c>
      <c r="K12" s="11">
        <f aca="true" t="shared" si="4" ref="K12:K27">SUM(B12:J12)</f>
        <v>2141503</v>
      </c>
    </row>
    <row r="13" spans="1:13" ht="17.25" customHeight="1">
      <c r="A13" s="14" t="s">
        <v>20</v>
      </c>
      <c r="B13" s="13">
        <v>106434</v>
      </c>
      <c r="C13" s="13">
        <v>149217</v>
      </c>
      <c r="D13" s="13">
        <v>155865</v>
      </c>
      <c r="E13" s="13">
        <v>106455</v>
      </c>
      <c r="F13" s="13">
        <v>133280</v>
      </c>
      <c r="G13" s="13">
        <v>217749</v>
      </c>
      <c r="H13" s="13">
        <v>101958</v>
      </c>
      <c r="I13" s="13">
        <v>23199</v>
      </c>
      <c r="J13" s="13">
        <v>62139</v>
      </c>
      <c r="K13" s="11">
        <f t="shared" si="4"/>
        <v>1056296</v>
      </c>
      <c r="L13" s="52"/>
      <c r="M13" s="53"/>
    </row>
    <row r="14" spans="1:12" ht="17.25" customHeight="1">
      <c r="A14" s="14" t="s">
        <v>21</v>
      </c>
      <c r="B14" s="13">
        <v>109718</v>
      </c>
      <c r="C14" s="13">
        <v>130666</v>
      </c>
      <c r="D14" s="13">
        <v>132453</v>
      </c>
      <c r="E14" s="13">
        <v>92977</v>
      </c>
      <c r="F14" s="13">
        <v>125849</v>
      </c>
      <c r="G14" s="13">
        <v>232149</v>
      </c>
      <c r="H14" s="13">
        <v>107111</v>
      </c>
      <c r="I14" s="13">
        <v>16094</v>
      </c>
      <c r="J14" s="13">
        <v>54261</v>
      </c>
      <c r="K14" s="11">
        <f t="shared" si="4"/>
        <v>1001278</v>
      </c>
      <c r="L14" s="52"/>
    </row>
    <row r="15" spans="1:11" ht="17.25" customHeight="1">
      <c r="A15" s="14" t="s">
        <v>22</v>
      </c>
      <c r="B15" s="13">
        <v>8741</v>
      </c>
      <c r="C15" s="13">
        <v>13462</v>
      </c>
      <c r="D15" s="13">
        <v>9491</v>
      </c>
      <c r="E15" s="13">
        <v>8597</v>
      </c>
      <c r="F15" s="13">
        <v>9142</v>
      </c>
      <c r="G15" s="13">
        <v>14673</v>
      </c>
      <c r="H15" s="13">
        <v>14508</v>
      </c>
      <c r="I15" s="13">
        <v>2177</v>
      </c>
      <c r="J15" s="13">
        <v>3138</v>
      </c>
      <c r="K15" s="11">
        <f t="shared" si="4"/>
        <v>83929</v>
      </c>
    </row>
    <row r="16" spans="1:11" ht="17.25" customHeight="1">
      <c r="A16" s="15" t="s">
        <v>95</v>
      </c>
      <c r="B16" s="13">
        <f>B17+B18+B19</f>
        <v>47573</v>
      </c>
      <c r="C16" s="13">
        <f aca="true" t="shared" si="5" ref="C16:J16">C17+C18+C19</f>
        <v>57629</v>
      </c>
      <c r="D16" s="13">
        <f t="shared" si="5"/>
        <v>60076</v>
      </c>
      <c r="E16" s="13">
        <f t="shared" si="5"/>
        <v>40376</v>
      </c>
      <c r="F16" s="13">
        <f t="shared" si="5"/>
        <v>63494</v>
      </c>
      <c r="G16" s="13">
        <f t="shared" si="5"/>
        <v>115953</v>
      </c>
      <c r="H16" s="13">
        <f t="shared" si="5"/>
        <v>41450</v>
      </c>
      <c r="I16" s="13">
        <f t="shared" si="5"/>
        <v>9349</v>
      </c>
      <c r="J16" s="13">
        <f t="shared" si="5"/>
        <v>25560</v>
      </c>
      <c r="K16" s="11">
        <f t="shared" si="4"/>
        <v>461460</v>
      </c>
    </row>
    <row r="17" spans="1:11" ht="17.25" customHeight="1">
      <c r="A17" s="14" t="s">
        <v>96</v>
      </c>
      <c r="B17" s="13">
        <v>25905</v>
      </c>
      <c r="C17" s="13">
        <v>33768</v>
      </c>
      <c r="D17" s="13">
        <v>32986</v>
      </c>
      <c r="E17" s="13">
        <v>22640</v>
      </c>
      <c r="F17" s="13">
        <v>35711</v>
      </c>
      <c r="G17" s="13">
        <v>61769</v>
      </c>
      <c r="H17" s="13">
        <v>24094</v>
      </c>
      <c r="I17" s="13">
        <v>5610</v>
      </c>
      <c r="J17" s="13">
        <v>13541</v>
      </c>
      <c r="K17" s="11">
        <f t="shared" si="4"/>
        <v>256024</v>
      </c>
    </row>
    <row r="18" spans="1:11" ht="17.25" customHeight="1">
      <c r="A18" s="14" t="s">
        <v>97</v>
      </c>
      <c r="B18" s="13">
        <v>20032</v>
      </c>
      <c r="C18" s="13">
        <v>21543</v>
      </c>
      <c r="D18" s="13">
        <v>25515</v>
      </c>
      <c r="E18" s="13">
        <v>16368</v>
      </c>
      <c r="F18" s="13">
        <v>26052</v>
      </c>
      <c r="G18" s="13">
        <v>51530</v>
      </c>
      <c r="H18" s="13">
        <v>15105</v>
      </c>
      <c r="I18" s="13">
        <v>3385</v>
      </c>
      <c r="J18" s="13">
        <v>11405</v>
      </c>
      <c r="K18" s="11">
        <f t="shared" si="4"/>
        <v>190935</v>
      </c>
    </row>
    <row r="19" spans="1:11" ht="17.25" customHeight="1">
      <c r="A19" s="14" t="s">
        <v>98</v>
      </c>
      <c r="B19" s="13">
        <v>1636</v>
      </c>
      <c r="C19" s="13">
        <v>2318</v>
      </c>
      <c r="D19" s="13">
        <v>1575</v>
      </c>
      <c r="E19" s="13">
        <v>1368</v>
      </c>
      <c r="F19" s="13">
        <v>1731</v>
      </c>
      <c r="G19" s="13">
        <v>2654</v>
      </c>
      <c r="H19" s="13">
        <v>2251</v>
      </c>
      <c r="I19" s="13">
        <v>354</v>
      </c>
      <c r="J19" s="13">
        <v>614</v>
      </c>
      <c r="K19" s="11">
        <f t="shared" si="4"/>
        <v>14501</v>
      </c>
    </row>
    <row r="20" spans="1:11" ht="17.25" customHeight="1">
      <c r="A20" s="16" t="s">
        <v>23</v>
      </c>
      <c r="B20" s="11">
        <f>+B21+B22+B23</f>
        <v>161248</v>
      </c>
      <c r="C20" s="11">
        <f aca="true" t="shared" si="6" ref="C20:J20">+C21+C22+C23</f>
        <v>181976</v>
      </c>
      <c r="D20" s="11">
        <f t="shared" si="6"/>
        <v>209125</v>
      </c>
      <c r="E20" s="11">
        <f t="shared" si="6"/>
        <v>131866</v>
      </c>
      <c r="F20" s="11">
        <f t="shared" si="6"/>
        <v>202262</v>
      </c>
      <c r="G20" s="11">
        <f t="shared" si="6"/>
        <v>380524</v>
      </c>
      <c r="H20" s="11">
        <f t="shared" si="6"/>
        <v>137229</v>
      </c>
      <c r="I20" s="11">
        <f t="shared" si="6"/>
        <v>32372</v>
      </c>
      <c r="J20" s="11">
        <f t="shared" si="6"/>
        <v>80532</v>
      </c>
      <c r="K20" s="11">
        <f t="shared" si="4"/>
        <v>1517134</v>
      </c>
    </row>
    <row r="21" spans="1:12" ht="17.25" customHeight="1">
      <c r="A21" s="12" t="s">
        <v>24</v>
      </c>
      <c r="B21" s="13">
        <v>84464</v>
      </c>
      <c r="C21" s="13">
        <v>105652</v>
      </c>
      <c r="D21" s="13">
        <v>122621</v>
      </c>
      <c r="E21" s="13">
        <v>75851</v>
      </c>
      <c r="F21" s="13">
        <v>112761</v>
      </c>
      <c r="G21" s="13">
        <v>196333</v>
      </c>
      <c r="H21" s="13">
        <v>75391</v>
      </c>
      <c r="I21" s="13">
        <v>19620</v>
      </c>
      <c r="J21" s="13">
        <v>45923</v>
      </c>
      <c r="K21" s="11">
        <f t="shared" si="4"/>
        <v>838616</v>
      </c>
      <c r="L21" s="52"/>
    </row>
    <row r="22" spans="1:12" ht="17.25" customHeight="1">
      <c r="A22" s="12" t="s">
        <v>25</v>
      </c>
      <c r="B22" s="13">
        <v>72397</v>
      </c>
      <c r="C22" s="13">
        <v>70857</v>
      </c>
      <c r="D22" s="13">
        <v>81886</v>
      </c>
      <c r="E22" s="13">
        <v>52695</v>
      </c>
      <c r="F22" s="13">
        <v>85256</v>
      </c>
      <c r="G22" s="13">
        <v>176286</v>
      </c>
      <c r="H22" s="13">
        <v>56480</v>
      </c>
      <c r="I22" s="13">
        <v>11780</v>
      </c>
      <c r="J22" s="13">
        <v>33123</v>
      </c>
      <c r="K22" s="11">
        <f t="shared" si="4"/>
        <v>640760</v>
      </c>
      <c r="L22" s="52"/>
    </row>
    <row r="23" spans="1:11" ht="17.25" customHeight="1">
      <c r="A23" s="12" t="s">
        <v>26</v>
      </c>
      <c r="B23" s="13">
        <v>4387</v>
      </c>
      <c r="C23" s="13">
        <v>5467</v>
      </c>
      <c r="D23" s="13">
        <v>4618</v>
      </c>
      <c r="E23" s="13">
        <v>3320</v>
      </c>
      <c r="F23" s="13">
        <v>4245</v>
      </c>
      <c r="G23" s="13">
        <v>7905</v>
      </c>
      <c r="H23" s="13">
        <v>5358</v>
      </c>
      <c r="I23" s="13">
        <v>972</v>
      </c>
      <c r="J23" s="13">
        <v>1486</v>
      </c>
      <c r="K23" s="11">
        <f t="shared" si="4"/>
        <v>37758</v>
      </c>
    </row>
    <row r="24" spans="1:11" ht="17.25" customHeight="1">
      <c r="A24" s="16" t="s">
        <v>27</v>
      </c>
      <c r="B24" s="13">
        <f>+B25+B26</f>
        <v>153248</v>
      </c>
      <c r="C24" s="13">
        <f aca="true" t="shared" si="7" ref="C24:J24">+C25+C26</f>
        <v>205906</v>
      </c>
      <c r="D24" s="13">
        <f t="shared" si="7"/>
        <v>230846</v>
      </c>
      <c r="E24" s="13">
        <f t="shared" si="7"/>
        <v>141217</v>
      </c>
      <c r="F24" s="13">
        <f t="shared" si="7"/>
        <v>176773</v>
      </c>
      <c r="G24" s="13">
        <f t="shared" si="7"/>
        <v>257404</v>
      </c>
      <c r="H24" s="13">
        <f t="shared" si="7"/>
        <v>119762</v>
      </c>
      <c r="I24" s="13">
        <f t="shared" si="7"/>
        <v>37038</v>
      </c>
      <c r="J24" s="13">
        <f t="shared" si="7"/>
        <v>102047</v>
      </c>
      <c r="K24" s="11">
        <f t="shared" si="4"/>
        <v>1424241</v>
      </c>
    </row>
    <row r="25" spans="1:12" ht="17.25" customHeight="1">
      <c r="A25" s="12" t="s">
        <v>130</v>
      </c>
      <c r="B25" s="13">
        <v>74079</v>
      </c>
      <c r="C25" s="13">
        <v>109494</v>
      </c>
      <c r="D25" s="13">
        <v>131724</v>
      </c>
      <c r="E25" s="13">
        <v>78778</v>
      </c>
      <c r="F25" s="13">
        <v>90181</v>
      </c>
      <c r="G25" s="13">
        <v>123968</v>
      </c>
      <c r="H25" s="13">
        <v>60605</v>
      </c>
      <c r="I25" s="13">
        <v>23156</v>
      </c>
      <c r="J25" s="13">
        <v>55318</v>
      </c>
      <c r="K25" s="11">
        <f t="shared" si="4"/>
        <v>747303</v>
      </c>
      <c r="L25" s="52"/>
    </row>
    <row r="26" spans="1:12" ht="17.25" customHeight="1">
      <c r="A26" s="12" t="s">
        <v>131</v>
      </c>
      <c r="B26" s="13">
        <v>79169</v>
      </c>
      <c r="C26" s="13">
        <v>96412</v>
      </c>
      <c r="D26" s="13">
        <v>99122</v>
      </c>
      <c r="E26" s="13">
        <v>62439</v>
      </c>
      <c r="F26" s="13">
        <v>86592</v>
      </c>
      <c r="G26" s="13">
        <v>133436</v>
      </c>
      <c r="H26" s="13">
        <v>59157</v>
      </c>
      <c r="I26" s="13">
        <v>13882</v>
      </c>
      <c r="J26" s="13">
        <v>46729</v>
      </c>
      <c r="K26" s="11">
        <f t="shared" si="4"/>
        <v>676938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8295</v>
      </c>
      <c r="I27" s="11">
        <v>0</v>
      </c>
      <c r="J27" s="11">
        <v>0</v>
      </c>
      <c r="K27" s="11">
        <f t="shared" si="4"/>
        <v>8295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7731.16</v>
      </c>
      <c r="I35" s="19">
        <v>0</v>
      </c>
      <c r="J35" s="19">
        <v>0</v>
      </c>
      <c r="K35" s="23">
        <f>SUM(B35:J35)</f>
        <v>7731.16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1767709.5299999998</v>
      </c>
      <c r="C47" s="22">
        <f aca="true" t="shared" si="12" ref="C47:H47">+C48+C57</f>
        <v>2500726.46</v>
      </c>
      <c r="D47" s="22">
        <f t="shared" si="12"/>
        <v>3006573.3899999997</v>
      </c>
      <c r="E47" s="22">
        <f t="shared" si="12"/>
        <v>1689999.8199999998</v>
      </c>
      <c r="F47" s="22">
        <f t="shared" si="12"/>
        <v>2248539.85</v>
      </c>
      <c r="G47" s="22">
        <f t="shared" si="12"/>
        <v>3205396.0700000003</v>
      </c>
      <c r="H47" s="22">
        <f t="shared" si="12"/>
        <v>1688832.5</v>
      </c>
      <c r="I47" s="22">
        <f>+I48+I57</f>
        <v>657381.13</v>
      </c>
      <c r="J47" s="22">
        <f>+J48+J57</f>
        <v>1055751.34</v>
      </c>
      <c r="K47" s="22">
        <f>SUM(B47:J47)</f>
        <v>17820910.09</v>
      </c>
    </row>
    <row r="48" spans="1:11" ht="17.25" customHeight="1">
      <c r="A48" s="16" t="s">
        <v>113</v>
      </c>
      <c r="B48" s="23">
        <f>SUM(B49:B56)</f>
        <v>1749013.3599999999</v>
      </c>
      <c r="C48" s="23">
        <f aca="true" t="shared" si="13" ref="C48:J48">SUM(C49:C56)</f>
        <v>2477246.45</v>
      </c>
      <c r="D48" s="23">
        <f t="shared" si="13"/>
        <v>2981118.5799999996</v>
      </c>
      <c r="E48" s="23">
        <f t="shared" si="13"/>
        <v>1667614.2899999998</v>
      </c>
      <c r="F48" s="23">
        <f t="shared" si="13"/>
        <v>2224922.85</v>
      </c>
      <c r="G48" s="23">
        <f t="shared" si="13"/>
        <v>3175780.62</v>
      </c>
      <c r="H48" s="23">
        <f t="shared" si="13"/>
        <v>1668762.14</v>
      </c>
      <c r="I48" s="23">
        <f t="shared" si="13"/>
        <v>657381.13</v>
      </c>
      <c r="J48" s="23">
        <f t="shared" si="13"/>
        <v>1041750.4500000001</v>
      </c>
      <c r="K48" s="23">
        <f aca="true" t="shared" si="14" ref="K48:K57">SUM(B48:J48)</f>
        <v>17643589.87</v>
      </c>
    </row>
    <row r="49" spans="1:11" ht="17.25" customHeight="1">
      <c r="A49" s="34" t="s">
        <v>44</v>
      </c>
      <c r="B49" s="23">
        <f aca="true" t="shared" si="15" ref="B49:H49">ROUND(B30*B7,2)</f>
        <v>1747941.45</v>
      </c>
      <c r="C49" s="23">
        <f t="shared" si="15"/>
        <v>2469884.72</v>
      </c>
      <c r="D49" s="23">
        <f t="shared" si="15"/>
        <v>2978989.01</v>
      </c>
      <c r="E49" s="23">
        <f t="shared" si="15"/>
        <v>1666733.95</v>
      </c>
      <c r="F49" s="23">
        <f t="shared" si="15"/>
        <v>2223188.65</v>
      </c>
      <c r="G49" s="23">
        <f t="shared" si="15"/>
        <v>3173329.81</v>
      </c>
      <c r="H49" s="23">
        <f t="shared" si="15"/>
        <v>1659995.14</v>
      </c>
      <c r="I49" s="23">
        <f>ROUND(I30*I7,2)</f>
        <v>656315.41</v>
      </c>
      <c r="J49" s="23">
        <f>ROUND(J30*J7,2)</f>
        <v>1039533.41</v>
      </c>
      <c r="K49" s="23">
        <f t="shared" si="14"/>
        <v>17615911.55</v>
      </c>
    </row>
    <row r="50" spans="1:11" ht="17.25" customHeight="1">
      <c r="A50" s="34" t="s">
        <v>45</v>
      </c>
      <c r="B50" s="19">
        <v>0</v>
      </c>
      <c r="C50" s="23">
        <f>ROUND(C31*C7,2)</f>
        <v>5490.01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5490.01</v>
      </c>
    </row>
    <row r="51" spans="1:11" ht="17.25" customHeight="1">
      <c r="A51" s="66" t="s">
        <v>106</v>
      </c>
      <c r="B51" s="67">
        <f aca="true" t="shared" si="16" ref="B51:H51">ROUND(B32*B7,2)</f>
        <v>-3019.77</v>
      </c>
      <c r="C51" s="67">
        <f t="shared" si="16"/>
        <v>-3902</v>
      </c>
      <c r="D51" s="67">
        <f t="shared" si="16"/>
        <v>-4256.19</v>
      </c>
      <c r="E51" s="67">
        <f t="shared" si="16"/>
        <v>-2565.06</v>
      </c>
      <c r="F51" s="67">
        <f t="shared" si="16"/>
        <v>-3547.32</v>
      </c>
      <c r="G51" s="67">
        <f t="shared" si="16"/>
        <v>-4979.27</v>
      </c>
      <c r="H51" s="67">
        <f t="shared" si="16"/>
        <v>-2679.2</v>
      </c>
      <c r="I51" s="19">
        <v>0</v>
      </c>
      <c r="J51" s="19">
        <v>0</v>
      </c>
      <c r="K51" s="67">
        <f>SUM(B51:J51)</f>
        <v>-24948.81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7731.16</v>
      </c>
      <c r="I53" s="31">
        <f>+I35</f>
        <v>0</v>
      </c>
      <c r="J53" s="31">
        <f>+J35</f>
        <v>0</v>
      </c>
      <c r="K53" s="23">
        <f t="shared" si="14"/>
        <v>7731.16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7.25" customHeight="1">
      <c r="A59" s="49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7.25" customHeight="1">
      <c r="A60" s="16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8.75" customHeight="1">
      <c r="A61" s="2" t="s">
        <v>51</v>
      </c>
      <c r="B61" s="35">
        <f aca="true" t="shared" si="17" ref="B61:J61">+B62+B69+B101+B102</f>
        <v>-386490.02999999997</v>
      </c>
      <c r="C61" s="35">
        <f t="shared" si="17"/>
        <v>-242812.72</v>
      </c>
      <c r="D61" s="35">
        <f t="shared" si="17"/>
        <v>116952.78000000003</v>
      </c>
      <c r="E61" s="35">
        <f t="shared" si="17"/>
        <v>-388035.08</v>
      </c>
      <c r="F61" s="35">
        <f t="shared" si="17"/>
        <v>-445317.09</v>
      </c>
      <c r="G61" s="35">
        <f t="shared" si="17"/>
        <v>-392032.20999999996</v>
      </c>
      <c r="H61" s="35">
        <f t="shared" si="17"/>
        <v>-198798.74</v>
      </c>
      <c r="I61" s="35">
        <f t="shared" si="17"/>
        <v>-101677.09000000001</v>
      </c>
      <c r="J61" s="35">
        <f t="shared" si="17"/>
        <v>-82957.62</v>
      </c>
      <c r="K61" s="35">
        <f>SUM(B61:J61)</f>
        <v>-2121167.8000000003</v>
      </c>
    </row>
    <row r="62" spans="1:11" ht="18.75" customHeight="1">
      <c r="A62" s="16" t="s">
        <v>75</v>
      </c>
      <c r="B62" s="35">
        <f aca="true" t="shared" si="18" ref="B62:J62">B63+B64+B65+B66+B67+B68</f>
        <v>-395615.91</v>
      </c>
      <c r="C62" s="35">
        <f t="shared" si="18"/>
        <v>-221671.06</v>
      </c>
      <c r="D62" s="35">
        <f t="shared" si="18"/>
        <v>-268796.89999999997</v>
      </c>
      <c r="E62" s="35">
        <f t="shared" si="18"/>
        <v>-437427.02</v>
      </c>
      <c r="F62" s="35">
        <f t="shared" si="18"/>
        <v>-425745.96</v>
      </c>
      <c r="G62" s="35">
        <f t="shared" si="18"/>
        <v>-390875.82</v>
      </c>
      <c r="H62" s="35">
        <f t="shared" si="18"/>
        <v>-198059.8</v>
      </c>
      <c r="I62" s="35">
        <f t="shared" si="18"/>
        <v>-36863.8</v>
      </c>
      <c r="J62" s="35">
        <f t="shared" si="18"/>
        <v>-72580</v>
      </c>
      <c r="K62" s="35">
        <f aca="true" t="shared" si="19" ref="K62:K91">SUM(B62:J62)</f>
        <v>-2447636.2699999996</v>
      </c>
    </row>
    <row r="63" spans="1:11" ht="18.75" customHeight="1">
      <c r="A63" s="12" t="s">
        <v>76</v>
      </c>
      <c r="B63" s="35">
        <f>-ROUND(B9*$D$3,2)</f>
        <v>-160192.8</v>
      </c>
      <c r="C63" s="35">
        <f aca="true" t="shared" si="20" ref="C63:J63">-ROUND(C9*$D$3,2)</f>
        <v>-218386</v>
      </c>
      <c r="D63" s="35">
        <f t="shared" si="20"/>
        <v>-202847.8</v>
      </c>
      <c r="E63" s="35">
        <f t="shared" si="20"/>
        <v>-146353.2</v>
      </c>
      <c r="F63" s="35">
        <f t="shared" si="20"/>
        <v>-167006.2</v>
      </c>
      <c r="G63" s="35">
        <f t="shared" si="20"/>
        <v>-221483</v>
      </c>
      <c r="H63" s="35">
        <f t="shared" si="20"/>
        <v>-198059.8</v>
      </c>
      <c r="I63" s="35">
        <f t="shared" si="20"/>
        <v>-36863.8</v>
      </c>
      <c r="J63" s="35">
        <f t="shared" si="20"/>
        <v>-72580</v>
      </c>
      <c r="K63" s="35">
        <f t="shared" si="19"/>
        <v>-1423772.6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-2899.4</v>
      </c>
      <c r="C65" s="35">
        <v>-509.2</v>
      </c>
      <c r="D65" s="35">
        <v>-573.8</v>
      </c>
      <c r="E65" s="35">
        <v>-2850</v>
      </c>
      <c r="F65" s="35">
        <v>-1630.2</v>
      </c>
      <c r="G65" s="35">
        <v>-1383.2</v>
      </c>
      <c r="H65" s="35">
        <v>0</v>
      </c>
      <c r="I65" s="19">
        <v>0</v>
      </c>
      <c r="J65" s="19">
        <v>0</v>
      </c>
      <c r="K65" s="35">
        <f t="shared" si="19"/>
        <v>-9845.800000000001</v>
      </c>
    </row>
    <row r="66" spans="1:11" ht="18.75" customHeight="1">
      <c r="A66" s="12" t="s">
        <v>107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53</v>
      </c>
      <c r="B67" s="35">
        <v>-232523.71</v>
      </c>
      <c r="C67" s="35">
        <v>-2775.86</v>
      </c>
      <c r="D67" s="35">
        <v>-65375.3</v>
      </c>
      <c r="E67" s="35">
        <v>-288223.82</v>
      </c>
      <c r="F67" s="35">
        <v>-257109.56</v>
      </c>
      <c r="G67" s="35">
        <v>-168009.62</v>
      </c>
      <c r="H67" s="35">
        <v>0</v>
      </c>
      <c r="I67" s="19">
        <v>0</v>
      </c>
      <c r="J67" s="19">
        <v>0</v>
      </c>
      <c r="K67" s="35">
        <f t="shared" si="19"/>
        <v>-1014017.87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-21141.66</v>
      </c>
      <c r="D69" s="67">
        <f t="shared" si="21"/>
        <v>-21987.59</v>
      </c>
      <c r="E69" s="67">
        <f t="shared" si="21"/>
        <v>-13964.76</v>
      </c>
      <c r="F69" s="67">
        <f t="shared" si="21"/>
        <v>-19571.13</v>
      </c>
      <c r="G69" s="67">
        <f t="shared" si="21"/>
        <v>-29749.36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-10377.62</v>
      </c>
      <c r="K69" s="67">
        <f t="shared" si="19"/>
        <v>-212931.41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-1000</v>
      </c>
      <c r="E84" s="19">
        <v>0</v>
      </c>
      <c r="F84" s="19">
        <v>0</v>
      </c>
      <c r="G84" s="19">
        <v>-500</v>
      </c>
      <c r="H84" s="19">
        <v>0</v>
      </c>
      <c r="I84" s="19">
        <v>0</v>
      </c>
      <c r="J84" s="19">
        <v>0</v>
      </c>
      <c r="K84" s="19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23636.83</v>
      </c>
      <c r="C101" s="19">
        <v>0</v>
      </c>
      <c r="D101" s="19">
        <v>407737.27</v>
      </c>
      <c r="E101" s="19">
        <v>63356.7</v>
      </c>
      <c r="F101" s="19">
        <v>0</v>
      </c>
      <c r="G101" s="19">
        <v>28592.97</v>
      </c>
      <c r="H101" s="19">
        <v>13580.11</v>
      </c>
      <c r="I101" s="19">
        <v>2496</v>
      </c>
      <c r="J101" s="19">
        <v>0</v>
      </c>
      <c r="K101" s="19">
        <f>SUM(B101:J101)</f>
        <v>539399.88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1381219.5</v>
      </c>
      <c r="C104" s="24">
        <f t="shared" si="22"/>
        <v>2257913.7399999998</v>
      </c>
      <c r="D104" s="24">
        <f t="shared" si="22"/>
        <v>3123526.17</v>
      </c>
      <c r="E104" s="24">
        <f t="shared" si="22"/>
        <v>1301964.7399999998</v>
      </c>
      <c r="F104" s="24">
        <f t="shared" si="22"/>
        <v>1803222.7600000002</v>
      </c>
      <c r="G104" s="24">
        <f t="shared" si="22"/>
        <v>2813363.860000001</v>
      </c>
      <c r="H104" s="24">
        <f t="shared" si="22"/>
        <v>1490033.76</v>
      </c>
      <c r="I104" s="24">
        <f>+I105+I106</f>
        <v>555704.0399999999</v>
      </c>
      <c r="J104" s="24">
        <f>+J105+J106</f>
        <v>972793.7200000001</v>
      </c>
      <c r="K104" s="48">
        <f>SUM(B104:J104)</f>
        <v>15699742.290000001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1362523.33</v>
      </c>
      <c r="C105" s="24">
        <f t="shared" si="23"/>
        <v>2234433.73</v>
      </c>
      <c r="D105" s="24">
        <f t="shared" si="23"/>
        <v>3098071.36</v>
      </c>
      <c r="E105" s="24">
        <f t="shared" si="23"/>
        <v>1279579.2099999997</v>
      </c>
      <c r="F105" s="24">
        <f t="shared" si="23"/>
        <v>1779605.7600000002</v>
      </c>
      <c r="G105" s="24">
        <f t="shared" si="23"/>
        <v>2783748.4100000006</v>
      </c>
      <c r="H105" s="24">
        <f t="shared" si="23"/>
        <v>1469963.4</v>
      </c>
      <c r="I105" s="24">
        <f t="shared" si="23"/>
        <v>555704.0399999999</v>
      </c>
      <c r="J105" s="24">
        <f t="shared" si="23"/>
        <v>958792.8300000001</v>
      </c>
      <c r="K105" s="48">
        <f>SUM(B105:J105)</f>
        <v>15522422.07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15699742.299999999</v>
      </c>
      <c r="L112" s="54"/>
    </row>
    <row r="113" spans="1:11" ht="18.75" customHeight="1">
      <c r="A113" s="26" t="s">
        <v>71</v>
      </c>
      <c r="B113" s="27">
        <v>175552.26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175552.26</v>
      </c>
    </row>
    <row r="114" spans="1:11" ht="18.75" customHeight="1">
      <c r="A114" s="26" t="s">
        <v>72</v>
      </c>
      <c r="B114" s="27">
        <v>1205667.24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1205667.24</v>
      </c>
    </row>
    <row r="115" spans="1:11" ht="18.75" customHeight="1">
      <c r="A115" s="26" t="s">
        <v>73</v>
      </c>
      <c r="B115" s="40">
        <v>0</v>
      </c>
      <c r="C115" s="27">
        <f>+C104</f>
        <v>2257913.7399999998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2257913.7399999998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3123526.17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3123526.17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1301964.7399999998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1301964.7399999998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378430.6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378430.6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704675.84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704675.84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81593.77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81593.77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638522.54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638522.54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843530.19</v>
      </c>
      <c r="H122" s="40">
        <v>0</v>
      </c>
      <c r="I122" s="40">
        <v>0</v>
      </c>
      <c r="J122" s="40">
        <v>0</v>
      </c>
      <c r="K122" s="41">
        <f t="shared" si="25"/>
        <v>843530.19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64963.57</v>
      </c>
      <c r="H123" s="40">
        <v>0</v>
      </c>
      <c r="I123" s="40">
        <v>0</v>
      </c>
      <c r="J123" s="40">
        <v>0</v>
      </c>
      <c r="K123" s="41">
        <f t="shared" si="25"/>
        <v>64963.57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401529.75</v>
      </c>
      <c r="H124" s="40">
        <v>0</v>
      </c>
      <c r="I124" s="40">
        <v>0</v>
      </c>
      <c r="J124" s="40">
        <v>0</v>
      </c>
      <c r="K124" s="41">
        <f t="shared" si="25"/>
        <v>401529.75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407534.1</v>
      </c>
      <c r="H125" s="40">
        <v>0</v>
      </c>
      <c r="I125" s="40">
        <v>0</v>
      </c>
      <c r="J125" s="40">
        <v>0</v>
      </c>
      <c r="K125" s="41">
        <f t="shared" si="25"/>
        <v>407534.1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1095806.27</v>
      </c>
      <c r="H126" s="40">
        <v>0</v>
      </c>
      <c r="I126" s="40">
        <v>0</v>
      </c>
      <c r="J126" s="40">
        <v>0</v>
      </c>
      <c r="K126" s="41">
        <f t="shared" si="25"/>
        <v>1095806.27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527616.53</v>
      </c>
      <c r="I127" s="40">
        <v>0</v>
      </c>
      <c r="J127" s="40">
        <v>0</v>
      </c>
      <c r="K127" s="41">
        <f t="shared" si="25"/>
        <v>527616.53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962417.23</v>
      </c>
      <c r="I128" s="40">
        <v>0</v>
      </c>
      <c r="J128" s="40">
        <v>0</v>
      </c>
      <c r="K128" s="41">
        <f t="shared" si="25"/>
        <v>962417.23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555704.04</v>
      </c>
      <c r="J129" s="40">
        <v>0</v>
      </c>
      <c r="K129" s="41">
        <f t="shared" si="25"/>
        <v>555704.04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972793.72</v>
      </c>
      <c r="K130" s="44">
        <f t="shared" si="25"/>
        <v>972793.72</v>
      </c>
    </row>
    <row r="131" spans="1:11" ht="50.25" customHeight="1">
      <c r="A131" s="85" t="s">
        <v>134</v>
      </c>
      <c r="B131" s="85"/>
      <c r="C131" s="85"/>
      <c r="D131" s="85"/>
      <c r="E131" s="85"/>
      <c r="F131" s="85"/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8">
    <mergeCell ref="A131:F131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2016-12-21T19:08:15Z</dcterms:modified>
  <cp:category/>
  <cp:version/>
  <cp:contentType/>
  <cp:contentStatus/>
</cp:coreProperties>
</file>