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<sst xmlns="http://schemas.openxmlformats.org/spreadsheetml/2006/main" count="136" uniqueCount="136">
  <si>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</si>
  <si>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</si>
  <si>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</si>
  <si>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</si>
  <si>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</si>
  <si>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</si>
  <si>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</si>
  <si>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</si>
  <si>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</si>
  <si>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</si>
  <si>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</si>
  <si>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</si>
  <si>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</si>
  <si>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</si>
  <si>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</si>
  <si>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</si>
  <si>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</si>
  <si>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</si>
  <si>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</si>
  <si>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</si>
  <si>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</si>
  <si>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</si>
  <si>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</si>
  <si>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</si>
  <si>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</si>
  <si>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</si>
  <si>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</si>
  <si>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</si>
  <si>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</si>
  <si>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</si>
  <si>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</si>
  <si>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</si>
  <si>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</si>
  <si>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</si>
  <si>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</si>
  <si>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</si>
  <si>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</si>
  <si>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</si>
  <si>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</si>
  <si>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</si>
  <si>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</si>
  <si>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</si>
  <si>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</si>
  <si>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</si>
  <si>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</si>
  <si>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</si>
  <si>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</si>
  <si>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</si>
  <si>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</si>
  <si>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</si>
  <si>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</si>
  <si>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</si>
  <si>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</si>
  <si>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</si>
  <si>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</si>
  <si>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</si>
  <si>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</si>
  <si>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</si>
  <si>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</si>
  <si>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</si>
  <si>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</si>
  <si>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</si>
  <si>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</si>
  <si>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</si>
  <si>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</si>
  <si>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</si>
  <si>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</si>
  <si>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</si>
  <si>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</si>
  <si>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</si>
  <si>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</si>
  <si>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</si>
  <si>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</si>
  <si>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</si>
  <si>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</si>
  <si>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</si>
  <si>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</si>
  <si>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</si>
  <si>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</si>
  <si>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</si>
  <si>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</si>
  <si>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</si>
  <si>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</si>
  <si>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</si>
  <si>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</si>
  <si>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</si>
  <si>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</si>
  <si>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</si>
  <si>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</si>
  <si>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</si>
  <si>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</si>
  <si>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</si>
  <si>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</si>
  <si>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</si>
  <si>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</si>
  <si>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</si>
  <si>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</si>
  <si>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</si>
  <si>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</si>
  <si>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</si>
  <si>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</si>
  <si>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</si>
  <si>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</si>
  <si>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</si>
  <si>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</si>
  <si>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</si>
  <si>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</si>
  <si>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</si>
  <si>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</si>
  <si>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</si>
  <si>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</si>
  <si>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</si>
  <si>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</si>
  <si>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</si>
  <si>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</si>
  <si>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</si>
  <si>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</si>
  <si>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</si>
  <si>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</si>
  <si>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</si>
  <si>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</si>
  <si>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</si>
  <si>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</si>
  <si>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</si>
  <si>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</si>
  <si>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</si>
  <si>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</si>
  <si>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</si>
  <si>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</si>
  <si>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</si>
  <si>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</si>
  <si>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05/12/16 - VENCIMENTO 19/12/16</t>
  </si>
  <si>
    <t>6.4. Revisão de Remuneração pelo Serviço Atende  (2)</t>
  </si>
  <si>
    <t>6.3. Revisão de Remuneração pelo Transporte Coletivo  (1)</t>
  </si>
  <si>
    <t>Nota: (1) Revisão ajuste financeiro, período de 01/12/15 a 30/04/16, áreas 2, 3, 5, 7, 8 e Ambiental Transp. Urb. S/A</t>
  </si>
  <si>
    <t xml:space="preserve">       (2) Revisão serviço atende, período de 24 a 27/12/15, área 5.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</si>
</sst>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7.125" style="1" bestFit="1" customWidth="1"/>
    <col min="14" max="16384" width="9.00390625" style="1" customWidth="1"/>
  </cols>
  <sheetData>
    <row r="1" spans="1:11" ht="21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1">
      <c r="A2" s="79" t="s">
        <v>131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0" t="s">
        <v>15</v>
      </c>
      <c r="B4" s="82" t="s">
        <v>93</v>
      </c>
      <c r="C4" s="83"/>
      <c r="D4" s="83"/>
      <c r="E4" s="83"/>
      <c r="F4" s="83"/>
      <c r="G4" s="83"/>
      <c r="H4" s="83"/>
      <c r="I4" s="83"/>
      <c r="J4" s="84"/>
      <c r="K4" s="81" t="s">
        <v>16</v>
      </c>
    </row>
    <row r="5" spans="1:11" ht="38.25">
      <c r="A5" s="80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5" t="s">
        <v>92</v>
      </c>
      <c r="J5" s="85" t="s">
        <v>91</v>
      </c>
      <c r="K5" s="80"/>
    </row>
    <row r="6" spans="1:11" ht="18.75" customHeight="1">
      <c r="A6" s="8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0"/>
    </row>
    <row r="7" spans="1:12" ht="17.25" customHeight="1">
      <c r="A7" s="8" t="s">
        <v>28</v>
      </c>
      <c r="B7" s="9">
        <f aca="true" t="shared" si="0" ref="B7:K7">+B8+B20+B24+B27</f>
        <v>615281</v>
      </c>
      <c r="C7" s="9">
        <f t="shared" si="0"/>
        <v>771696</v>
      </c>
      <c r="D7" s="9">
        <f t="shared" si="0"/>
        <v>833376</v>
      </c>
      <c r="E7" s="9">
        <f t="shared" si="0"/>
        <v>544039</v>
      </c>
      <c r="F7" s="9">
        <f t="shared" si="0"/>
        <v>745834</v>
      </c>
      <c r="G7" s="9">
        <f t="shared" si="0"/>
        <v>1239160</v>
      </c>
      <c r="H7" s="9">
        <f t="shared" si="0"/>
        <v>568005</v>
      </c>
      <c r="I7" s="9">
        <f t="shared" si="0"/>
        <v>127037</v>
      </c>
      <c r="J7" s="9">
        <f t="shared" si="0"/>
        <v>334123</v>
      </c>
      <c r="K7" s="9">
        <f t="shared" si="0"/>
        <v>5778551</v>
      </c>
      <c r="L7" s="52"/>
    </row>
    <row r="8" spans="1:11" ht="17.25" customHeight="1">
      <c r="A8" s="10" t="s">
        <v>99</v>
      </c>
      <c r="B8" s="11">
        <f>B9+B12+B16</f>
        <v>300509</v>
      </c>
      <c r="C8" s="11">
        <f aca="true" t="shared" si="1" ref="C8:J8">C9+C12+C16</f>
        <v>386163</v>
      </c>
      <c r="D8" s="11">
        <f t="shared" si="1"/>
        <v>392704</v>
      </c>
      <c r="E8" s="11">
        <f t="shared" si="1"/>
        <v>272037</v>
      </c>
      <c r="F8" s="11">
        <f t="shared" si="1"/>
        <v>362262</v>
      </c>
      <c r="G8" s="11">
        <f t="shared" si="1"/>
        <v>608264</v>
      </c>
      <c r="H8" s="11">
        <f t="shared" si="1"/>
        <v>301942</v>
      </c>
      <c r="I8" s="11">
        <f t="shared" si="1"/>
        <v>57325</v>
      </c>
      <c r="J8" s="11">
        <f t="shared" si="1"/>
        <v>154605</v>
      </c>
      <c r="K8" s="11">
        <f>SUM(B8:J8)</f>
        <v>2835811</v>
      </c>
    </row>
    <row r="9" spans="1:11" ht="17.25" customHeight="1">
      <c r="A9" s="15" t="s">
        <v>17</v>
      </c>
      <c r="B9" s="13">
        <f>+B10+B11</f>
        <v>41039</v>
      </c>
      <c r="C9" s="13">
        <f aca="true" t="shared" si="2" ref="C9:J9">+C10+C11</f>
        <v>56812</v>
      </c>
      <c r="D9" s="13">
        <f t="shared" si="2"/>
        <v>53016</v>
      </c>
      <c r="E9" s="13">
        <f t="shared" si="2"/>
        <v>37173</v>
      </c>
      <c r="F9" s="13">
        <f t="shared" si="2"/>
        <v>44151</v>
      </c>
      <c r="G9" s="13">
        <f t="shared" si="2"/>
        <v>57650</v>
      </c>
      <c r="H9" s="13">
        <f t="shared" si="2"/>
        <v>50378</v>
      </c>
      <c r="I9" s="13">
        <f t="shared" si="2"/>
        <v>9429</v>
      </c>
      <c r="J9" s="13">
        <f t="shared" si="2"/>
        <v>19086</v>
      </c>
      <c r="K9" s="11">
        <f>SUM(B9:J9)</f>
        <v>368734</v>
      </c>
    </row>
    <row r="10" spans="1:11" ht="17.25" customHeight="1">
      <c r="A10" s="29" t="s">
        <v>18</v>
      </c>
      <c r="B10" s="13">
        <v>41039</v>
      </c>
      <c r="C10" s="13">
        <v>56812</v>
      </c>
      <c r="D10" s="13">
        <v>53016</v>
      </c>
      <c r="E10" s="13">
        <v>37173</v>
      </c>
      <c r="F10" s="13">
        <v>44151</v>
      </c>
      <c r="G10" s="13">
        <v>57650</v>
      </c>
      <c r="H10" s="13">
        <v>50378</v>
      </c>
      <c r="I10" s="13">
        <v>9429</v>
      </c>
      <c r="J10" s="13">
        <v>19086</v>
      </c>
      <c r="K10" s="11">
        <f>SUM(B10:J10)</f>
        <v>368734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213793</v>
      </c>
      <c r="C12" s="17">
        <f t="shared" si="3"/>
        <v>274945</v>
      </c>
      <c r="D12" s="17">
        <f t="shared" si="3"/>
        <v>282940</v>
      </c>
      <c r="E12" s="17">
        <f t="shared" si="3"/>
        <v>196428</v>
      </c>
      <c r="F12" s="17">
        <f t="shared" si="3"/>
        <v>256760</v>
      </c>
      <c r="G12" s="17">
        <f t="shared" si="3"/>
        <v>440321</v>
      </c>
      <c r="H12" s="17">
        <f t="shared" si="3"/>
        <v>211862</v>
      </c>
      <c r="I12" s="17">
        <f t="shared" si="3"/>
        <v>39001</v>
      </c>
      <c r="J12" s="17">
        <f t="shared" si="3"/>
        <v>111844</v>
      </c>
      <c r="K12" s="11">
        <f aca="true" t="shared" si="4" ref="K12:K27">SUM(B12:J12)</f>
        <v>2027894</v>
      </c>
    </row>
    <row r="13" spans="1:13" ht="17.25" customHeight="1">
      <c r="A13" s="14" t="s">
        <v>20</v>
      </c>
      <c r="B13" s="13">
        <v>101159</v>
      </c>
      <c r="C13" s="13">
        <v>140071</v>
      </c>
      <c r="D13" s="13">
        <v>147468</v>
      </c>
      <c r="E13" s="13">
        <v>100039</v>
      </c>
      <c r="F13" s="13">
        <v>127508</v>
      </c>
      <c r="G13" s="13">
        <v>206563</v>
      </c>
      <c r="H13" s="13">
        <v>96736</v>
      </c>
      <c r="I13" s="13">
        <v>21695</v>
      </c>
      <c r="J13" s="13">
        <v>58202</v>
      </c>
      <c r="K13" s="11">
        <f t="shared" si="4"/>
        <v>999441</v>
      </c>
      <c r="L13" s="52"/>
      <c r="M13" s="53"/>
    </row>
    <row r="14" spans="1:12" ht="17.25" customHeight="1">
      <c r="A14" s="14" t="s">
        <v>21</v>
      </c>
      <c r="B14" s="13">
        <v>104347</v>
      </c>
      <c r="C14" s="13">
        <v>122439</v>
      </c>
      <c r="D14" s="13">
        <v>126172</v>
      </c>
      <c r="E14" s="13">
        <v>87952</v>
      </c>
      <c r="F14" s="13">
        <v>120594</v>
      </c>
      <c r="G14" s="13">
        <v>219845</v>
      </c>
      <c r="H14" s="13">
        <v>101736</v>
      </c>
      <c r="I14" s="13">
        <v>15212</v>
      </c>
      <c r="J14" s="13">
        <v>50770</v>
      </c>
      <c r="K14" s="11">
        <f t="shared" si="4"/>
        <v>949067</v>
      </c>
      <c r="L14" s="52"/>
    </row>
    <row r="15" spans="1:11" ht="17.25" customHeight="1">
      <c r="A15" s="14" t="s">
        <v>22</v>
      </c>
      <c r="B15" s="13">
        <v>8287</v>
      </c>
      <c r="C15" s="13">
        <v>12435</v>
      </c>
      <c r="D15" s="13">
        <v>9300</v>
      </c>
      <c r="E15" s="13">
        <v>8437</v>
      </c>
      <c r="F15" s="13">
        <v>8658</v>
      </c>
      <c r="G15" s="13">
        <v>13913</v>
      </c>
      <c r="H15" s="13">
        <v>13390</v>
      </c>
      <c r="I15" s="13">
        <v>2094</v>
      </c>
      <c r="J15" s="13">
        <v>2872</v>
      </c>
      <c r="K15" s="11">
        <f t="shared" si="4"/>
        <v>79386</v>
      </c>
    </row>
    <row r="16" spans="1:11" ht="17.25" customHeight="1">
      <c r="A16" s="15" t="s">
        <v>95</v>
      </c>
      <c r="B16" s="13">
        <f>B17+B18+B19</f>
        <v>45677</v>
      </c>
      <c r="C16" s="13">
        <f aca="true" t="shared" si="5" ref="C16:J16">C17+C18+C19</f>
        <v>54406</v>
      </c>
      <c r="D16" s="13">
        <f t="shared" si="5"/>
        <v>56748</v>
      </c>
      <c r="E16" s="13">
        <f t="shared" si="5"/>
        <v>38436</v>
      </c>
      <c r="F16" s="13">
        <f t="shared" si="5"/>
        <v>61351</v>
      </c>
      <c r="G16" s="13">
        <f t="shared" si="5"/>
        <v>110293</v>
      </c>
      <c r="H16" s="13">
        <f t="shared" si="5"/>
        <v>39702</v>
      </c>
      <c r="I16" s="13">
        <f t="shared" si="5"/>
        <v>8895</v>
      </c>
      <c r="J16" s="13">
        <f t="shared" si="5"/>
        <v>23675</v>
      </c>
      <c r="K16" s="11">
        <f t="shared" si="4"/>
        <v>439183</v>
      </c>
    </row>
    <row r="17" spans="1:11" ht="17.25" customHeight="1">
      <c r="A17" s="14" t="s">
        <v>96</v>
      </c>
      <c r="B17" s="13">
        <v>24974</v>
      </c>
      <c r="C17" s="13">
        <v>32096</v>
      </c>
      <c r="D17" s="13">
        <v>31191</v>
      </c>
      <c r="E17" s="13">
        <v>21564</v>
      </c>
      <c r="F17" s="13">
        <v>34456</v>
      </c>
      <c r="G17" s="13">
        <v>59045</v>
      </c>
      <c r="H17" s="13">
        <v>23163</v>
      </c>
      <c r="I17" s="13">
        <v>5386</v>
      </c>
      <c r="J17" s="13">
        <v>12563</v>
      </c>
      <c r="K17" s="11">
        <f t="shared" si="4"/>
        <v>244438</v>
      </c>
    </row>
    <row r="18" spans="1:11" ht="17.25" customHeight="1">
      <c r="A18" s="14" t="s">
        <v>97</v>
      </c>
      <c r="B18" s="13">
        <v>19099</v>
      </c>
      <c r="C18" s="13">
        <v>20052</v>
      </c>
      <c r="D18" s="13">
        <v>24047</v>
      </c>
      <c r="E18" s="13">
        <v>15556</v>
      </c>
      <c r="F18" s="13">
        <v>25242</v>
      </c>
      <c r="G18" s="13">
        <v>48657</v>
      </c>
      <c r="H18" s="13">
        <v>14404</v>
      </c>
      <c r="I18" s="13">
        <v>3187</v>
      </c>
      <c r="J18" s="13">
        <v>10458</v>
      </c>
      <c r="K18" s="11">
        <f t="shared" si="4"/>
        <v>180702</v>
      </c>
    </row>
    <row r="19" spans="1:11" ht="17.25" customHeight="1">
      <c r="A19" s="14" t="s">
        <v>98</v>
      </c>
      <c r="B19" s="13">
        <v>1604</v>
      </c>
      <c r="C19" s="13">
        <v>2258</v>
      </c>
      <c r="D19" s="13">
        <v>1510</v>
      </c>
      <c r="E19" s="13">
        <v>1316</v>
      </c>
      <c r="F19" s="13">
        <v>1653</v>
      </c>
      <c r="G19" s="13">
        <v>2591</v>
      </c>
      <c r="H19" s="13">
        <v>2135</v>
      </c>
      <c r="I19" s="13">
        <v>322</v>
      </c>
      <c r="J19" s="13">
        <v>654</v>
      </c>
      <c r="K19" s="11">
        <f t="shared" si="4"/>
        <v>14043</v>
      </c>
    </row>
    <row r="20" spans="1:11" ht="17.25" customHeight="1">
      <c r="A20" s="16" t="s">
        <v>23</v>
      </c>
      <c r="B20" s="11">
        <f>+B21+B22+B23</f>
        <v>154129</v>
      </c>
      <c r="C20" s="11">
        <f aca="true" t="shared" si="6" ref="C20:J20">+C21+C22+C23</f>
        <v>171551</v>
      </c>
      <c r="D20" s="11">
        <f t="shared" si="6"/>
        <v>199249</v>
      </c>
      <c r="E20" s="11">
        <f t="shared" si="6"/>
        <v>125859</v>
      </c>
      <c r="F20" s="11">
        <f t="shared" si="6"/>
        <v>194576</v>
      </c>
      <c r="G20" s="11">
        <f t="shared" si="6"/>
        <v>360849</v>
      </c>
      <c r="H20" s="11">
        <f t="shared" si="6"/>
        <v>130952</v>
      </c>
      <c r="I20" s="11">
        <f t="shared" si="6"/>
        <v>31083</v>
      </c>
      <c r="J20" s="11">
        <f t="shared" si="6"/>
        <v>74864</v>
      </c>
      <c r="K20" s="11">
        <f t="shared" si="4"/>
        <v>1443112</v>
      </c>
    </row>
    <row r="21" spans="1:12" ht="17.25" customHeight="1">
      <c r="A21" s="12" t="s">
        <v>24</v>
      </c>
      <c r="B21" s="13">
        <v>80634</v>
      </c>
      <c r="C21" s="13">
        <v>99736</v>
      </c>
      <c r="D21" s="13">
        <v>116412</v>
      </c>
      <c r="E21" s="13">
        <v>72545</v>
      </c>
      <c r="F21" s="13">
        <v>108856</v>
      </c>
      <c r="G21" s="13">
        <v>186189</v>
      </c>
      <c r="H21" s="13">
        <v>72290</v>
      </c>
      <c r="I21" s="13">
        <v>19009</v>
      </c>
      <c r="J21" s="13">
        <v>42461</v>
      </c>
      <c r="K21" s="11">
        <f t="shared" si="4"/>
        <v>798132</v>
      </c>
      <c r="L21" s="52"/>
    </row>
    <row r="22" spans="1:12" ht="17.25" customHeight="1">
      <c r="A22" s="12" t="s">
        <v>25</v>
      </c>
      <c r="B22" s="13">
        <v>69361</v>
      </c>
      <c r="C22" s="13">
        <v>66635</v>
      </c>
      <c r="D22" s="13">
        <v>78314</v>
      </c>
      <c r="E22" s="13">
        <v>50115</v>
      </c>
      <c r="F22" s="13">
        <v>81759</v>
      </c>
      <c r="G22" s="13">
        <v>167304</v>
      </c>
      <c r="H22" s="13">
        <v>53505</v>
      </c>
      <c r="I22" s="13">
        <v>11164</v>
      </c>
      <c r="J22" s="13">
        <v>30900</v>
      </c>
      <c r="K22" s="11">
        <f t="shared" si="4"/>
        <v>609057</v>
      </c>
      <c r="L22" s="52"/>
    </row>
    <row r="23" spans="1:11" ht="17.25" customHeight="1">
      <c r="A23" s="12" t="s">
        <v>26</v>
      </c>
      <c r="B23" s="13">
        <v>4134</v>
      </c>
      <c r="C23" s="13">
        <v>5180</v>
      </c>
      <c r="D23" s="13">
        <v>4523</v>
      </c>
      <c r="E23" s="13">
        <v>3199</v>
      </c>
      <c r="F23" s="13">
        <v>3961</v>
      </c>
      <c r="G23" s="13">
        <v>7356</v>
      </c>
      <c r="H23" s="13">
        <v>5157</v>
      </c>
      <c r="I23" s="13">
        <v>910</v>
      </c>
      <c r="J23" s="13">
        <v>1503</v>
      </c>
      <c r="K23" s="11">
        <f t="shared" si="4"/>
        <v>35923</v>
      </c>
    </row>
    <row r="24" spans="1:11" ht="17.25" customHeight="1">
      <c r="A24" s="16" t="s">
        <v>27</v>
      </c>
      <c r="B24" s="13">
        <f>+B25+B26</f>
        <v>160643</v>
      </c>
      <c r="C24" s="13">
        <f aca="true" t="shared" si="7" ref="C24:J24">+C25+C26</f>
        <v>213982</v>
      </c>
      <c r="D24" s="13">
        <f t="shared" si="7"/>
        <v>241423</v>
      </c>
      <c r="E24" s="13">
        <f t="shared" si="7"/>
        <v>146143</v>
      </c>
      <c r="F24" s="13">
        <f t="shared" si="7"/>
        <v>188996</v>
      </c>
      <c r="G24" s="13">
        <f t="shared" si="7"/>
        <v>270047</v>
      </c>
      <c r="H24" s="13">
        <f t="shared" si="7"/>
        <v>126898</v>
      </c>
      <c r="I24" s="13">
        <f t="shared" si="7"/>
        <v>38629</v>
      </c>
      <c r="J24" s="13">
        <f t="shared" si="7"/>
        <v>104654</v>
      </c>
      <c r="K24" s="11">
        <f t="shared" si="4"/>
        <v>1491415</v>
      </c>
    </row>
    <row r="25" spans="1:12" ht="17.25" customHeight="1">
      <c r="A25" s="12" t="s">
        <v>129</v>
      </c>
      <c r="B25" s="13">
        <v>72598</v>
      </c>
      <c r="C25" s="13">
        <v>105190</v>
      </c>
      <c r="D25" s="13">
        <v>129166</v>
      </c>
      <c r="E25" s="13">
        <v>76873</v>
      </c>
      <c r="F25" s="13">
        <v>91556</v>
      </c>
      <c r="G25" s="13">
        <v>121304</v>
      </c>
      <c r="H25" s="13">
        <v>59089</v>
      </c>
      <c r="I25" s="13">
        <v>22923</v>
      </c>
      <c r="J25" s="13">
        <v>53489</v>
      </c>
      <c r="K25" s="11">
        <f t="shared" si="4"/>
        <v>732188</v>
      </c>
      <c r="L25" s="52"/>
    </row>
    <row r="26" spans="1:12" ht="17.25" customHeight="1">
      <c r="A26" s="12" t="s">
        <v>130</v>
      </c>
      <c r="B26" s="13">
        <v>88045</v>
      </c>
      <c r="C26" s="13">
        <v>108792</v>
      </c>
      <c r="D26" s="13">
        <v>112257</v>
      </c>
      <c r="E26" s="13">
        <v>69270</v>
      </c>
      <c r="F26" s="13">
        <v>97440</v>
      </c>
      <c r="G26" s="13">
        <v>148743</v>
      </c>
      <c r="H26" s="13">
        <v>67809</v>
      </c>
      <c r="I26" s="13">
        <v>15706</v>
      </c>
      <c r="J26" s="13">
        <v>51165</v>
      </c>
      <c r="K26" s="11">
        <f t="shared" si="4"/>
        <v>759227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8213</v>
      </c>
      <c r="I27" s="11">
        <v>0</v>
      </c>
      <c r="J27" s="11">
        <v>0</v>
      </c>
      <c r="K27" s="11">
        <f t="shared" si="4"/>
        <v>8213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104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7964.87</v>
      </c>
      <c r="I35" s="19">
        <v>0</v>
      </c>
      <c r="J35" s="19">
        <v>0</v>
      </c>
      <c r="K35" s="23">
        <f>SUM(B35:J35)</f>
        <v>7964.87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103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1729331.2299999997</v>
      </c>
      <c r="C47" s="22">
        <f aca="true" t="shared" si="12" ref="C47:H47">+C48+C57</f>
        <v>2424284.94</v>
      </c>
      <c r="D47" s="22">
        <f t="shared" si="12"/>
        <v>2944156.34</v>
      </c>
      <c r="E47" s="22">
        <f t="shared" si="12"/>
        <v>1642562.27</v>
      </c>
      <c r="F47" s="22">
        <f t="shared" si="12"/>
        <v>2222321.73</v>
      </c>
      <c r="G47" s="22">
        <f t="shared" si="12"/>
        <v>3112144.99</v>
      </c>
      <c r="H47" s="22">
        <f t="shared" si="12"/>
        <v>1648008.5000000002</v>
      </c>
      <c r="I47" s="22">
        <f>+I48+I57</f>
        <v>642767.72</v>
      </c>
      <c r="J47" s="22">
        <f>+J48+J57</f>
        <v>1017818.4500000001</v>
      </c>
      <c r="K47" s="22">
        <f>SUM(B47:J47)</f>
        <v>17383396.17</v>
      </c>
    </row>
    <row r="48" spans="1:11" ht="17.25" customHeight="1">
      <c r="A48" s="16" t="s">
        <v>112</v>
      </c>
      <c r="B48" s="23">
        <f>SUM(B49:B56)</f>
        <v>1710635.0599999998</v>
      </c>
      <c r="C48" s="23">
        <f aca="true" t="shared" si="13" ref="C48:J48">SUM(C49:C56)</f>
        <v>2400804.93</v>
      </c>
      <c r="D48" s="23">
        <f t="shared" si="13"/>
        <v>2918701.53</v>
      </c>
      <c r="E48" s="23">
        <f t="shared" si="13"/>
        <v>1620176.74</v>
      </c>
      <c r="F48" s="23">
        <f t="shared" si="13"/>
        <v>2198704.73</v>
      </c>
      <c r="G48" s="23">
        <f t="shared" si="13"/>
        <v>3082529.54</v>
      </c>
      <c r="H48" s="23">
        <f t="shared" si="13"/>
        <v>1627938.1400000001</v>
      </c>
      <c r="I48" s="23">
        <f t="shared" si="13"/>
        <v>642767.72</v>
      </c>
      <c r="J48" s="23">
        <f t="shared" si="13"/>
        <v>1003817.56</v>
      </c>
      <c r="K48" s="23">
        <f aca="true" t="shared" si="14" ref="K48:K57">SUM(B48:J48)</f>
        <v>17206075.950000003</v>
      </c>
    </row>
    <row r="49" spans="1:11" ht="17.25" customHeight="1">
      <c r="A49" s="34" t="s">
        <v>44</v>
      </c>
      <c r="B49" s="23">
        <f aca="true" t="shared" si="15" ref="B49:H49">ROUND(B30*B7,2)</f>
        <v>1709496.73</v>
      </c>
      <c r="C49" s="23">
        <f t="shared" si="15"/>
        <v>2393492.31</v>
      </c>
      <c r="D49" s="23">
        <f t="shared" si="15"/>
        <v>2916482.65</v>
      </c>
      <c r="E49" s="23">
        <f t="shared" si="15"/>
        <v>1619223.28</v>
      </c>
      <c r="F49" s="23">
        <f t="shared" si="15"/>
        <v>2196928.63</v>
      </c>
      <c r="G49" s="23">
        <f t="shared" si="15"/>
        <v>3079932.18</v>
      </c>
      <c r="H49" s="23">
        <f t="shared" si="15"/>
        <v>1618871.05</v>
      </c>
      <c r="I49" s="23">
        <f>ROUND(I30*I7,2)</f>
        <v>641702</v>
      </c>
      <c r="J49" s="23">
        <f>ROUND(J30*J7,2)</f>
        <v>1001600.52</v>
      </c>
      <c r="K49" s="23">
        <f t="shared" si="14"/>
        <v>17177729.349999998</v>
      </c>
    </row>
    <row r="50" spans="1:11" ht="17.25" customHeight="1">
      <c r="A50" s="34" t="s">
        <v>45</v>
      </c>
      <c r="B50" s="19">
        <v>0</v>
      </c>
      <c r="C50" s="23">
        <f>ROUND(C31*C7,2)</f>
        <v>5320.21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5320.21</v>
      </c>
    </row>
    <row r="51" spans="1:11" ht="17.25" customHeight="1">
      <c r="A51" s="66" t="s">
        <v>105</v>
      </c>
      <c r="B51" s="67">
        <f aca="true" t="shared" si="16" ref="B51:H51">ROUND(B32*B7,2)</f>
        <v>-2953.35</v>
      </c>
      <c r="C51" s="67">
        <f t="shared" si="16"/>
        <v>-3781.31</v>
      </c>
      <c r="D51" s="67">
        <f t="shared" si="16"/>
        <v>-4166.88</v>
      </c>
      <c r="E51" s="67">
        <f t="shared" si="16"/>
        <v>-2491.94</v>
      </c>
      <c r="F51" s="67">
        <f t="shared" si="16"/>
        <v>-3505.42</v>
      </c>
      <c r="G51" s="67">
        <f t="shared" si="16"/>
        <v>-4832.72</v>
      </c>
      <c r="H51" s="67">
        <f t="shared" si="16"/>
        <v>-2612.82</v>
      </c>
      <c r="I51" s="19">
        <v>0</v>
      </c>
      <c r="J51" s="19">
        <v>0</v>
      </c>
      <c r="K51" s="67">
        <f>SUM(B51:J51)</f>
        <v>-24344.440000000002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7964.87</v>
      </c>
      <c r="I53" s="31">
        <f>+I35</f>
        <v>0</v>
      </c>
      <c r="J53" s="31">
        <f>+J35</f>
        <v>0</v>
      </c>
      <c r="K53" s="23">
        <f t="shared" si="14"/>
        <v>7964.87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7.25" customHeight="1">
      <c r="A59" s="49"/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ht="17.25" customHeight="1">
      <c r="A60" s="16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3" ht="18.75" customHeight="1">
      <c r="A61" s="2" t="s">
        <v>51</v>
      </c>
      <c r="B61" s="35">
        <f aca="true" t="shared" si="17" ref="B61:J61">+B62+B69+B101+B102</f>
        <v>-225196.41</v>
      </c>
      <c r="C61" s="35">
        <f t="shared" si="17"/>
        <v>2507070.76</v>
      </c>
      <c r="D61" s="35">
        <f t="shared" si="17"/>
        <v>2659719.9400000004</v>
      </c>
      <c r="E61" s="35">
        <f t="shared" si="17"/>
        <v>1635916.24</v>
      </c>
      <c r="F61" s="35">
        <f t="shared" si="17"/>
        <v>-254199.61</v>
      </c>
      <c r="G61" s="35">
        <f t="shared" si="17"/>
        <v>4044883.27</v>
      </c>
      <c r="H61" s="35">
        <f t="shared" si="17"/>
        <v>1686192.72</v>
      </c>
      <c r="I61" s="35">
        <f t="shared" si="17"/>
        <v>325168.83</v>
      </c>
      <c r="J61" s="35">
        <f t="shared" si="17"/>
        <v>-82904.42</v>
      </c>
      <c r="K61" s="35">
        <f>SUM(B61:J61)</f>
        <v>12296651.32</v>
      </c>
      <c r="M61" s="76"/>
    </row>
    <row r="62" spans="1:11" ht="18.75" customHeight="1">
      <c r="A62" s="16" t="s">
        <v>75</v>
      </c>
      <c r="B62" s="35">
        <f aca="true" t="shared" si="18" ref="B62:J62">B63+B64+B65+B66+B67+B68</f>
        <v>-210685.46</v>
      </c>
      <c r="C62" s="35">
        <f t="shared" si="18"/>
        <v>-218778.92</v>
      </c>
      <c r="D62" s="35">
        <f t="shared" si="18"/>
        <v>-220647.68999999997</v>
      </c>
      <c r="E62" s="35">
        <f t="shared" si="18"/>
        <v>-237785.70999999996</v>
      </c>
      <c r="F62" s="35">
        <f t="shared" si="18"/>
        <v>-234628.47999999998</v>
      </c>
      <c r="G62" s="35">
        <f t="shared" si="18"/>
        <v>-278045.32</v>
      </c>
      <c r="H62" s="35">
        <f t="shared" si="18"/>
        <v>-191436.4</v>
      </c>
      <c r="I62" s="35">
        <f t="shared" si="18"/>
        <v>-35830.2</v>
      </c>
      <c r="J62" s="35">
        <f t="shared" si="18"/>
        <v>-72526.8</v>
      </c>
      <c r="K62" s="35">
        <f aca="true" t="shared" si="19" ref="K62:K91">SUM(B62:J62)</f>
        <v>-1700364.9799999997</v>
      </c>
    </row>
    <row r="63" spans="1:11" ht="18.75" customHeight="1">
      <c r="A63" s="12" t="s">
        <v>76</v>
      </c>
      <c r="B63" s="35">
        <f>-ROUND(B9*$D$3,2)</f>
        <v>-155948.2</v>
      </c>
      <c r="C63" s="35">
        <f aca="true" t="shared" si="20" ref="C63:J63">-ROUND(C9*$D$3,2)</f>
        <v>-215885.6</v>
      </c>
      <c r="D63" s="35">
        <f t="shared" si="20"/>
        <v>-201460.8</v>
      </c>
      <c r="E63" s="35">
        <f t="shared" si="20"/>
        <v>-141257.4</v>
      </c>
      <c r="F63" s="35">
        <f t="shared" si="20"/>
        <v>-167773.8</v>
      </c>
      <c r="G63" s="35">
        <f t="shared" si="20"/>
        <v>-219070</v>
      </c>
      <c r="H63" s="35">
        <f t="shared" si="20"/>
        <v>-191436.4</v>
      </c>
      <c r="I63" s="35">
        <f t="shared" si="20"/>
        <v>-35830.2</v>
      </c>
      <c r="J63" s="35">
        <f t="shared" si="20"/>
        <v>-72526.8</v>
      </c>
      <c r="K63" s="35">
        <f t="shared" si="19"/>
        <v>-1401189.2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-1238.8</v>
      </c>
      <c r="C65" s="35">
        <v>-475</v>
      </c>
      <c r="D65" s="35">
        <v>-288.8</v>
      </c>
      <c r="E65" s="35">
        <v>-801.8</v>
      </c>
      <c r="F65" s="35">
        <v>-509.2</v>
      </c>
      <c r="G65" s="35">
        <v>-547.2</v>
      </c>
      <c r="H65" s="35">
        <v>0</v>
      </c>
      <c r="I65" s="19">
        <v>0</v>
      </c>
      <c r="J65" s="19">
        <v>0</v>
      </c>
      <c r="K65" s="35">
        <f t="shared" si="19"/>
        <v>-3860.7999999999993</v>
      </c>
    </row>
    <row r="66" spans="1:11" ht="18.75" customHeight="1">
      <c r="A66" s="12" t="s">
        <v>106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-53498.46</v>
      </c>
      <c r="C67" s="35">
        <v>-2418.32</v>
      </c>
      <c r="D67" s="35">
        <v>-18898.09</v>
      </c>
      <c r="E67" s="35">
        <v>-95726.51</v>
      </c>
      <c r="F67" s="35">
        <v>-66345.48</v>
      </c>
      <c r="G67" s="35">
        <v>-58428.12</v>
      </c>
      <c r="H67" s="35">
        <v>0</v>
      </c>
      <c r="I67" s="19">
        <v>0</v>
      </c>
      <c r="J67" s="19">
        <v>0</v>
      </c>
      <c r="K67" s="35">
        <f t="shared" si="19"/>
        <v>-295314.98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2746991.34</v>
      </c>
      <c r="D101" s="19">
        <v>2902355.22</v>
      </c>
      <c r="E101" s="19">
        <v>1885868.91</v>
      </c>
      <c r="F101" s="19">
        <v>0</v>
      </c>
      <c r="G101" s="19">
        <v>4352677.95</v>
      </c>
      <c r="H101" s="19">
        <v>1891948.17</v>
      </c>
      <c r="I101" s="19">
        <v>428308.32</v>
      </c>
      <c r="J101" s="19">
        <v>0</v>
      </c>
      <c r="K101" s="19">
        <f>SUM(B101:J101)</f>
        <v>14208149.910000002</v>
      </c>
      <c r="L101" s="55"/>
    </row>
    <row r="102" spans="1:12" ht="18.75" customHeight="1">
      <c r="A102" s="16" t="s">
        <v>132</v>
      </c>
      <c r="B102" s="19">
        <v>0</v>
      </c>
      <c r="C102" s="19">
        <v>0</v>
      </c>
      <c r="D102" s="19">
        <v>0</v>
      </c>
      <c r="E102" s="19">
        <v>1797.8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1504134.8199999998</v>
      </c>
      <c r="C104" s="24">
        <f t="shared" si="22"/>
        <v>4931355.699999999</v>
      </c>
      <c r="D104" s="24">
        <f t="shared" si="22"/>
        <v>5603876.28</v>
      </c>
      <c r="E104" s="24">
        <f t="shared" si="22"/>
        <v>3278478.51</v>
      </c>
      <c r="F104" s="24">
        <f t="shared" si="22"/>
        <v>1968122.12</v>
      </c>
      <c r="G104" s="24">
        <f t="shared" si="22"/>
        <v>7157028.260000001</v>
      </c>
      <c r="H104" s="24">
        <f t="shared" si="22"/>
        <v>3334201.22</v>
      </c>
      <c r="I104" s="24">
        <f>+I105+I106</f>
        <v>967936.55</v>
      </c>
      <c r="J104" s="24">
        <f>+J105+J106</f>
        <v>934914.03</v>
      </c>
      <c r="K104" s="48">
        <f>SUM(B104:J104)</f>
        <v>29680047.490000002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1485438.65</v>
      </c>
      <c r="C105" s="24">
        <f t="shared" si="23"/>
        <v>4907875.6899999995</v>
      </c>
      <c r="D105" s="24">
        <f t="shared" si="23"/>
        <v>5578421.470000001</v>
      </c>
      <c r="E105" s="24">
        <f t="shared" si="23"/>
        <v>3254295.1799999997</v>
      </c>
      <c r="F105" s="24">
        <f t="shared" si="23"/>
        <v>1944505.12</v>
      </c>
      <c r="G105" s="24">
        <f t="shared" si="23"/>
        <v>7127412.8100000005</v>
      </c>
      <c r="H105" s="24">
        <f t="shared" si="23"/>
        <v>3314130.8600000003</v>
      </c>
      <c r="I105" s="24">
        <f t="shared" si="23"/>
        <v>967936.55</v>
      </c>
      <c r="J105" s="24">
        <f t="shared" si="23"/>
        <v>920913.14</v>
      </c>
      <c r="K105" s="48">
        <f>SUM(B105:J105)</f>
        <v>29500929.470000003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24183.329999999998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179118.02000000002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29680047.500000004</v>
      </c>
      <c r="L112" s="54"/>
    </row>
    <row r="113" spans="1:11" ht="18.75" customHeight="1">
      <c r="A113" s="26" t="s">
        <v>71</v>
      </c>
      <c r="B113" s="27">
        <v>194204.37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194204.37</v>
      </c>
    </row>
    <row r="114" spans="1:11" ht="18.75" customHeight="1">
      <c r="A114" s="26" t="s">
        <v>72</v>
      </c>
      <c r="B114" s="27">
        <v>1309930.45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1309930.45</v>
      </c>
    </row>
    <row r="115" spans="1:11" ht="18.75" customHeight="1">
      <c r="A115" s="26" t="s">
        <v>73</v>
      </c>
      <c r="B115" s="40">
        <v>0</v>
      </c>
      <c r="C115" s="27">
        <f>+C104</f>
        <v>4931355.699999999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4931355.699999999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5603876.28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5603876.28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3278478.51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3278478.51</v>
      </c>
    </row>
    <row r="118" spans="1:11" ht="18.75" customHeight="1">
      <c r="A118" s="68" t="s">
        <v>107</v>
      </c>
      <c r="B118" s="40">
        <v>0</v>
      </c>
      <c r="C118" s="40">
        <v>0</v>
      </c>
      <c r="D118" s="40">
        <v>0</v>
      </c>
      <c r="E118" s="40">
        <v>0</v>
      </c>
      <c r="F118" s="27">
        <v>375612.97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375612.97</v>
      </c>
    </row>
    <row r="119" spans="1:11" ht="18.75" customHeight="1">
      <c r="A119" s="68" t="s">
        <v>108</v>
      </c>
      <c r="B119" s="40">
        <v>0</v>
      </c>
      <c r="C119" s="40">
        <v>0</v>
      </c>
      <c r="D119" s="40">
        <v>0</v>
      </c>
      <c r="E119" s="40">
        <v>0</v>
      </c>
      <c r="F119" s="27">
        <v>711561.16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711561.16</v>
      </c>
    </row>
    <row r="120" spans="1:11" ht="18.75" customHeight="1">
      <c r="A120" s="68" t="s">
        <v>109</v>
      </c>
      <c r="B120" s="40">
        <v>0</v>
      </c>
      <c r="C120" s="40">
        <v>0</v>
      </c>
      <c r="D120" s="40">
        <v>0</v>
      </c>
      <c r="E120" s="40">
        <v>0</v>
      </c>
      <c r="F120" s="27">
        <v>97506.88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97506.88</v>
      </c>
    </row>
    <row r="121" spans="1:11" ht="18.75" customHeight="1">
      <c r="A121" s="68" t="s">
        <v>116</v>
      </c>
      <c r="B121" s="70">
        <v>0</v>
      </c>
      <c r="C121" s="70">
        <v>0</v>
      </c>
      <c r="D121" s="70">
        <v>0</v>
      </c>
      <c r="E121" s="70">
        <v>0</v>
      </c>
      <c r="F121" s="71">
        <v>783441.12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783441.12</v>
      </c>
    </row>
    <row r="122" spans="1:11" ht="18.75" customHeight="1">
      <c r="A122" s="68" t="s">
        <v>117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2131329.85</v>
      </c>
      <c r="H122" s="40">
        <v>0</v>
      </c>
      <c r="I122" s="40">
        <v>0</v>
      </c>
      <c r="J122" s="40">
        <v>0</v>
      </c>
      <c r="K122" s="41">
        <f t="shared" si="25"/>
        <v>2131329.85</v>
      </c>
    </row>
    <row r="123" spans="1:11" ht="18.75" customHeight="1">
      <c r="A123" s="68" t="s">
        <v>118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151836.85</v>
      </c>
      <c r="H123" s="40">
        <v>0</v>
      </c>
      <c r="I123" s="40">
        <v>0</v>
      </c>
      <c r="J123" s="40">
        <v>0</v>
      </c>
      <c r="K123" s="41">
        <f t="shared" si="25"/>
        <v>151836.85</v>
      </c>
    </row>
    <row r="124" spans="1:11" ht="18.75" customHeight="1">
      <c r="A124" s="68" t="s">
        <v>119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1076677.49</v>
      </c>
      <c r="H124" s="40">
        <v>0</v>
      </c>
      <c r="I124" s="40">
        <v>0</v>
      </c>
      <c r="J124" s="40">
        <v>0</v>
      </c>
      <c r="K124" s="41">
        <f t="shared" si="25"/>
        <v>1076677.49</v>
      </c>
    </row>
    <row r="125" spans="1:11" ht="18.75" customHeight="1">
      <c r="A125" s="68" t="s">
        <v>120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1017436.59</v>
      </c>
      <c r="H125" s="40">
        <v>0</v>
      </c>
      <c r="I125" s="40">
        <v>0</v>
      </c>
      <c r="J125" s="40">
        <v>0</v>
      </c>
      <c r="K125" s="41">
        <f t="shared" si="25"/>
        <v>1017436.59</v>
      </c>
    </row>
    <row r="126" spans="1:11" ht="18.75" customHeight="1">
      <c r="A126" s="68" t="s">
        <v>121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2779747.48</v>
      </c>
      <c r="H126" s="40">
        <v>0</v>
      </c>
      <c r="I126" s="40">
        <v>0</v>
      </c>
      <c r="J126" s="40">
        <v>0</v>
      </c>
      <c r="K126" s="41">
        <f t="shared" si="25"/>
        <v>2779747.48</v>
      </c>
    </row>
    <row r="127" spans="1:11" ht="18.75" customHeight="1">
      <c r="A127" s="68" t="s">
        <v>122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1145833.06</v>
      </c>
      <c r="I127" s="40">
        <v>0</v>
      </c>
      <c r="J127" s="40">
        <v>0</v>
      </c>
      <c r="K127" s="41">
        <f t="shared" si="25"/>
        <v>1145833.06</v>
      </c>
    </row>
    <row r="128" spans="1:11" ht="18.75" customHeight="1">
      <c r="A128" s="68" t="s">
        <v>123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2188368.16</v>
      </c>
      <c r="I128" s="40">
        <v>0</v>
      </c>
      <c r="J128" s="40">
        <v>0</v>
      </c>
      <c r="K128" s="41">
        <f t="shared" si="25"/>
        <v>2188368.16</v>
      </c>
    </row>
    <row r="129" spans="1:11" ht="18.75" customHeight="1">
      <c r="A129" s="68" t="s">
        <v>124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967936.55</v>
      </c>
      <c r="J129" s="40">
        <v>0</v>
      </c>
      <c r="K129" s="41">
        <f t="shared" si="25"/>
        <v>967936.55</v>
      </c>
    </row>
    <row r="130" spans="1:11" ht="18.75" customHeight="1">
      <c r="A130" s="69" t="s">
        <v>125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934914.03</v>
      </c>
      <c r="K130" s="44">
        <f t="shared" si="25"/>
        <v>934914.03</v>
      </c>
    </row>
    <row r="131" spans="1:11" ht="18.75" customHeight="1">
      <c r="A131" s="77" t="s">
        <v>134</v>
      </c>
      <c r="B131" s="77"/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 t="s">
        <v>135</v>
      </c>
    </row>
    <row r="133" ht="18.75" customHeight="1">
      <c r="A133" s="39"/>
    </row>
    <row r="134" ht="15.75">
      <c r="A134" s="38"/>
    </row>
  </sheetData>
  <sheetProtection/>
  <mergeCells count="8">
    <mergeCell ref="A131:B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2016-12-21T18:48:09Z</dcterms:modified>
  <cp:category/>
  <cp:version/>
  <cp:contentType/>
  <cp:contentStatus/>
</cp:coreProperties>
</file>