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<sst xmlns="http://schemas.openxmlformats.org/spreadsheetml/2006/main" count="134" uniqueCount="134">
  <si>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</si>
  <si>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</si>
  <si>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</si>
  <si>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</si>
  <si>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</si>
  <si>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</si>
  <si>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</si>
  <si>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</si>
  <si>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</si>
  <si>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</si>
  <si>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</si>
  <si>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</si>
  <si>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</si>
  <si>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</si>
  <si>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</si>
  <si>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</si>
  <si>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</si>
  <si>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</si>
  <si>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</si>
  <si>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</si>
  <si>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</si>
  <si>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</si>
  <si>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</si>
  <si>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</si>
  <si>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</si>
  <si>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</si>
  <si>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</si>
  <si>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</si>
  <si>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</si>
  <si>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</si>
  <si>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</si>
  <si>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</si>
  <si>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</si>
  <si>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</si>
  <si>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</si>
  <si>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</si>
  <si>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</si>
  <si>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</si>
  <si>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</si>
  <si>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</si>
  <si>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</si>
  <si>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</si>
  <si>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</si>
  <si>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</si>
  <si>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</si>
  <si>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</si>
  <si>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</si>
  <si>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</si>
  <si>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</si>
  <si>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</si>
  <si>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</si>
  <si>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</si>
  <si>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</si>
  <si>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</si>
  <si>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</si>
  <si>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</si>
  <si>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</si>
  <si>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</si>
  <si>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</si>
  <si>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</si>
  <si>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</si>
  <si>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</si>
  <si>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</si>
  <si>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</si>
  <si>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</si>
  <si>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</si>
  <si>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</si>
  <si>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</si>
  <si>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</si>
  <si>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</si>
  <si>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</si>
  <si>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</si>
  <si>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</si>
  <si>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</si>
  <si>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</si>
  <si>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</si>
  <si>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</si>
  <si>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</si>
  <si>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</si>
  <si>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</si>
  <si>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</si>
  <si>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</si>
  <si>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</si>
  <si>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</si>
  <si>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</si>
  <si>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</si>
  <si>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</si>
  <si>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</si>
  <si>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</si>
  <si>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</si>
  <si>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</si>
  <si>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</si>
  <si>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</si>
  <si>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</si>
  <si>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</si>
  <si>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</si>
  <si>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</si>
  <si>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</si>
  <si>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</si>
  <si>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</si>
  <si>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</si>
  <si>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</si>
  <si>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</si>
  <si>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</si>
  <si>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</si>
  <si>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</si>
  <si>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</si>
  <si>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</si>
  <si>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</si>
  <si>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</si>
  <si>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</si>
  <si>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</si>
  <si>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</si>
  <si>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</si>
  <si>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</si>
  <si>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</si>
  <si>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</si>
  <si>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</si>
  <si>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</si>
  <si>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</si>
  <si>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</si>
  <si>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</si>
  <si>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</si>
  <si>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</si>
  <si>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</si>
  <si>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</si>
  <si>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</si>
  <si>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</si>
  <si>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</si>
  <si>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</si>
  <si>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</si>
  <si>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</si>
  <si>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</si>
  <si>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04/12/16 - VENCIMENTO 16/12/16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</si>
</sst>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96">
      <selection activeCell="C104" sqref="C104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195284</v>
      </c>
      <c r="C7" s="9">
        <f t="shared" si="0"/>
        <v>263093</v>
      </c>
      <c r="D7" s="9">
        <f t="shared" si="0"/>
        <v>279641</v>
      </c>
      <c r="E7" s="9">
        <f t="shared" si="0"/>
        <v>160328</v>
      </c>
      <c r="F7" s="9">
        <f t="shared" si="0"/>
        <v>258116</v>
      </c>
      <c r="G7" s="9">
        <f t="shared" si="0"/>
        <v>428935</v>
      </c>
      <c r="H7" s="9">
        <f t="shared" si="0"/>
        <v>155465</v>
      </c>
      <c r="I7" s="9">
        <f t="shared" si="0"/>
        <v>32307</v>
      </c>
      <c r="J7" s="9">
        <f t="shared" si="0"/>
        <v>130419</v>
      </c>
      <c r="K7" s="9">
        <f t="shared" si="0"/>
        <v>1903588</v>
      </c>
      <c r="L7" s="52"/>
    </row>
    <row r="8" spans="1:11" ht="17.25" customHeight="1">
      <c r="A8" s="10" t="s">
        <v>99</v>
      </c>
      <c r="B8" s="11">
        <f>B9+B12+B16</f>
        <v>95322</v>
      </c>
      <c r="C8" s="11">
        <f aca="true" t="shared" si="1" ref="C8:J8">C9+C12+C16</f>
        <v>133642</v>
      </c>
      <c r="D8" s="11">
        <f t="shared" si="1"/>
        <v>133020</v>
      </c>
      <c r="E8" s="11">
        <f t="shared" si="1"/>
        <v>81118</v>
      </c>
      <c r="F8" s="11">
        <f t="shared" si="1"/>
        <v>123393</v>
      </c>
      <c r="G8" s="11">
        <f t="shared" si="1"/>
        <v>213411</v>
      </c>
      <c r="H8" s="11">
        <f t="shared" si="1"/>
        <v>86340</v>
      </c>
      <c r="I8" s="11">
        <f t="shared" si="1"/>
        <v>14691</v>
      </c>
      <c r="J8" s="11">
        <f t="shared" si="1"/>
        <v>62005</v>
      </c>
      <c r="K8" s="11">
        <f>SUM(B8:J8)</f>
        <v>942942</v>
      </c>
    </row>
    <row r="9" spans="1:11" ht="17.25" customHeight="1">
      <c r="A9" s="15" t="s">
        <v>17</v>
      </c>
      <c r="B9" s="13">
        <f>+B10+B11</f>
        <v>18555</v>
      </c>
      <c r="C9" s="13">
        <f aca="true" t="shared" si="2" ref="C9:J9">+C10+C11</f>
        <v>28572</v>
      </c>
      <c r="D9" s="13">
        <f t="shared" si="2"/>
        <v>25890</v>
      </c>
      <c r="E9" s="13">
        <f t="shared" si="2"/>
        <v>15865</v>
      </c>
      <c r="F9" s="13">
        <f t="shared" si="2"/>
        <v>20402</v>
      </c>
      <c r="G9" s="13">
        <f t="shared" si="2"/>
        <v>27644</v>
      </c>
      <c r="H9" s="13">
        <f t="shared" si="2"/>
        <v>18919</v>
      </c>
      <c r="I9" s="13">
        <f t="shared" si="2"/>
        <v>3552</v>
      </c>
      <c r="J9" s="13">
        <f t="shared" si="2"/>
        <v>11147</v>
      </c>
      <c r="K9" s="11">
        <f>SUM(B9:J9)</f>
        <v>170546</v>
      </c>
    </row>
    <row r="10" spans="1:11" ht="17.25" customHeight="1">
      <c r="A10" s="29" t="s">
        <v>18</v>
      </c>
      <c r="B10" s="13">
        <v>18555</v>
      </c>
      <c r="C10" s="13">
        <v>28572</v>
      </c>
      <c r="D10" s="13">
        <v>25890</v>
      </c>
      <c r="E10" s="13">
        <v>15865</v>
      </c>
      <c r="F10" s="13">
        <v>20402</v>
      </c>
      <c r="G10" s="13">
        <v>27644</v>
      </c>
      <c r="H10" s="13">
        <v>18919</v>
      </c>
      <c r="I10" s="13">
        <v>3552</v>
      </c>
      <c r="J10" s="13">
        <v>11147</v>
      </c>
      <c r="K10" s="11">
        <f>SUM(B10:J10)</f>
        <v>170546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60763</v>
      </c>
      <c r="C12" s="17">
        <f t="shared" si="3"/>
        <v>85391</v>
      </c>
      <c r="D12" s="17">
        <f t="shared" si="3"/>
        <v>86429</v>
      </c>
      <c r="E12" s="17">
        <f t="shared" si="3"/>
        <v>53192</v>
      </c>
      <c r="F12" s="17">
        <f t="shared" si="3"/>
        <v>79776</v>
      </c>
      <c r="G12" s="17">
        <f t="shared" si="3"/>
        <v>141702</v>
      </c>
      <c r="H12" s="17">
        <f t="shared" si="3"/>
        <v>55257</v>
      </c>
      <c r="I12" s="17">
        <f t="shared" si="3"/>
        <v>8825</v>
      </c>
      <c r="J12" s="17">
        <f t="shared" si="3"/>
        <v>40925</v>
      </c>
      <c r="K12" s="11">
        <f aca="true" t="shared" si="4" ref="K12:K27">SUM(B12:J12)</f>
        <v>612260</v>
      </c>
    </row>
    <row r="13" spans="1:13" ht="17.25" customHeight="1">
      <c r="A13" s="14" t="s">
        <v>20</v>
      </c>
      <c r="B13" s="13">
        <v>28490</v>
      </c>
      <c r="C13" s="13">
        <v>43216</v>
      </c>
      <c r="D13" s="13">
        <v>43575</v>
      </c>
      <c r="E13" s="13">
        <v>27232</v>
      </c>
      <c r="F13" s="13">
        <v>37194</v>
      </c>
      <c r="G13" s="13">
        <v>61388</v>
      </c>
      <c r="H13" s="13">
        <v>23982</v>
      </c>
      <c r="I13" s="13">
        <v>4880</v>
      </c>
      <c r="J13" s="13">
        <v>20876</v>
      </c>
      <c r="K13" s="11">
        <f t="shared" si="4"/>
        <v>290833</v>
      </c>
      <c r="L13" s="52"/>
      <c r="M13" s="53"/>
    </row>
    <row r="14" spans="1:12" ht="17.25" customHeight="1">
      <c r="A14" s="14" t="s">
        <v>21</v>
      </c>
      <c r="B14" s="13">
        <v>30537</v>
      </c>
      <c r="C14" s="13">
        <v>39510</v>
      </c>
      <c r="D14" s="13">
        <v>40974</v>
      </c>
      <c r="E14" s="13">
        <v>24338</v>
      </c>
      <c r="F14" s="13">
        <v>40834</v>
      </c>
      <c r="G14" s="13">
        <v>77279</v>
      </c>
      <c r="H14" s="13">
        <v>28754</v>
      </c>
      <c r="I14" s="13">
        <v>3696</v>
      </c>
      <c r="J14" s="13">
        <v>19294</v>
      </c>
      <c r="K14" s="11">
        <f t="shared" si="4"/>
        <v>305216</v>
      </c>
      <c r="L14" s="52"/>
    </row>
    <row r="15" spans="1:11" ht="17.25" customHeight="1">
      <c r="A15" s="14" t="s">
        <v>22</v>
      </c>
      <c r="B15" s="13">
        <v>1736</v>
      </c>
      <c r="C15" s="13">
        <v>2665</v>
      </c>
      <c r="D15" s="13">
        <v>1880</v>
      </c>
      <c r="E15" s="13">
        <v>1622</v>
      </c>
      <c r="F15" s="13">
        <v>1748</v>
      </c>
      <c r="G15" s="13">
        <v>3035</v>
      </c>
      <c r="H15" s="13">
        <v>2521</v>
      </c>
      <c r="I15" s="13">
        <v>249</v>
      </c>
      <c r="J15" s="13">
        <v>755</v>
      </c>
      <c r="K15" s="11">
        <f t="shared" si="4"/>
        <v>16211</v>
      </c>
    </row>
    <row r="16" spans="1:11" ht="17.25" customHeight="1">
      <c r="A16" s="15" t="s">
        <v>95</v>
      </c>
      <c r="B16" s="13">
        <f>B17+B18+B19</f>
        <v>16004</v>
      </c>
      <c r="C16" s="13">
        <f aca="true" t="shared" si="5" ref="C16:J16">C17+C18+C19</f>
        <v>19679</v>
      </c>
      <c r="D16" s="13">
        <f t="shared" si="5"/>
        <v>20701</v>
      </c>
      <c r="E16" s="13">
        <f t="shared" si="5"/>
        <v>12061</v>
      </c>
      <c r="F16" s="13">
        <f t="shared" si="5"/>
        <v>23215</v>
      </c>
      <c r="G16" s="13">
        <f t="shared" si="5"/>
        <v>44065</v>
      </c>
      <c r="H16" s="13">
        <f t="shared" si="5"/>
        <v>12164</v>
      </c>
      <c r="I16" s="13">
        <f t="shared" si="5"/>
        <v>2314</v>
      </c>
      <c r="J16" s="13">
        <f t="shared" si="5"/>
        <v>9933</v>
      </c>
      <c r="K16" s="11">
        <f t="shared" si="4"/>
        <v>160136</v>
      </c>
    </row>
    <row r="17" spans="1:11" ht="17.25" customHeight="1">
      <c r="A17" s="14" t="s">
        <v>96</v>
      </c>
      <c r="B17" s="13">
        <v>8230</v>
      </c>
      <c r="C17" s="13">
        <v>11039</v>
      </c>
      <c r="D17" s="13">
        <v>10630</v>
      </c>
      <c r="E17" s="13">
        <v>6537</v>
      </c>
      <c r="F17" s="13">
        <v>11982</v>
      </c>
      <c r="G17" s="13">
        <v>19758</v>
      </c>
      <c r="H17" s="13">
        <v>6023</v>
      </c>
      <c r="I17" s="13">
        <v>1383</v>
      </c>
      <c r="J17" s="13">
        <v>4997</v>
      </c>
      <c r="K17" s="11">
        <f t="shared" si="4"/>
        <v>80579</v>
      </c>
    </row>
    <row r="18" spans="1:11" ht="17.25" customHeight="1">
      <c r="A18" s="14" t="s">
        <v>97</v>
      </c>
      <c r="B18" s="13">
        <v>7332</v>
      </c>
      <c r="C18" s="13">
        <v>8055</v>
      </c>
      <c r="D18" s="13">
        <v>9652</v>
      </c>
      <c r="E18" s="13">
        <v>5197</v>
      </c>
      <c r="F18" s="13">
        <v>10833</v>
      </c>
      <c r="G18" s="13">
        <v>23603</v>
      </c>
      <c r="H18" s="13">
        <v>5692</v>
      </c>
      <c r="I18" s="13">
        <v>874</v>
      </c>
      <c r="J18" s="13">
        <v>4765</v>
      </c>
      <c r="K18" s="11">
        <f t="shared" si="4"/>
        <v>76003</v>
      </c>
    </row>
    <row r="19" spans="1:11" ht="17.25" customHeight="1">
      <c r="A19" s="14" t="s">
        <v>98</v>
      </c>
      <c r="B19" s="13">
        <v>442</v>
      </c>
      <c r="C19" s="13">
        <v>585</v>
      </c>
      <c r="D19" s="13">
        <v>419</v>
      </c>
      <c r="E19" s="13">
        <v>327</v>
      </c>
      <c r="F19" s="13">
        <v>400</v>
      </c>
      <c r="G19" s="13">
        <v>704</v>
      </c>
      <c r="H19" s="13">
        <v>449</v>
      </c>
      <c r="I19" s="13">
        <v>57</v>
      </c>
      <c r="J19" s="13">
        <v>171</v>
      </c>
      <c r="K19" s="11">
        <f t="shared" si="4"/>
        <v>3554</v>
      </c>
    </row>
    <row r="20" spans="1:11" ht="17.25" customHeight="1">
      <c r="A20" s="16" t="s">
        <v>23</v>
      </c>
      <c r="B20" s="11">
        <f>+B21+B22+B23</f>
        <v>47140</v>
      </c>
      <c r="C20" s="11">
        <f aca="true" t="shared" si="6" ref="C20:J20">+C21+C22+C23</f>
        <v>55454</v>
      </c>
      <c r="D20" s="11">
        <f t="shared" si="6"/>
        <v>65550</v>
      </c>
      <c r="E20" s="11">
        <f t="shared" si="6"/>
        <v>34582</v>
      </c>
      <c r="F20" s="11">
        <f t="shared" si="6"/>
        <v>70056</v>
      </c>
      <c r="G20" s="11">
        <f t="shared" si="6"/>
        <v>125800</v>
      </c>
      <c r="H20" s="11">
        <f t="shared" si="6"/>
        <v>34641</v>
      </c>
      <c r="I20" s="11">
        <f t="shared" si="6"/>
        <v>7341</v>
      </c>
      <c r="J20" s="11">
        <f t="shared" si="6"/>
        <v>27362</v>
      </c>
      <c r="K20" s="11">
        <f t="shared" si="4"/>
        <v>467926</v>
      </c>
    </row>
    <row r="21" spans="1:12" ht="17.25" customHeight="1">
      <c r="A21" s="12" t="s">
        <v>24</v>
      </c>
      <c r="B21" s="13">
        <v>25585</v>
      </c>
      <c r="C21" s="13">
        <v>33614</v>
      </c>
      <c r="D21" s="13">
        <v>38936</v>
      </c>
      <c r="E21" s="13">
        <v>21108</v>
      </c>
      <c r="F21" s="13">
        <v>38119</v>
      </c>
      <c r="G21" s="13">
        <v>61720</v>
      </c>
      <c r="H21" s="13">
        <v>19119</v>
      </c>
      <c r="I21" s="13">
        <v>4875</v>
      </c>
      <c r="J21" s="13">
        <v>15979</v>
      </c>
      <c r="K21" s="11">
        <f t="shared" si="4"/>
        <v>259055</v>
      </c>
      <c r="L21" s="52"/>
    </row>
    <row r="22" spans="1:12" ht="17.25" customHeight="1">
      <c r="A22" s="12" t="s">
        <v>25</v>
      </c>
      <c r="B22" s="13">
        <v>20759</v>
      </c>
      <c r="C22" s="13">
        <v>20856</v>
      </c>
      <c r="D22" s="13">
        <v>25730</v>
      </c>
      <c r="E22" s="13">
        <v>12929</v>
      </c>
      <c r="F22" s="13">
        <v>31134</v>
      </c>
      <c r="G22" s="13">
        <v>62543</v>
      </c>
      <c r="H22" s="13">
        <v>14786</v>
      </c>
      <c r="I22" s="13">
        <v>2358</v>
      </c>
      <c r="J22" s="13">
        <v>11053</v>
      </c>
      <c r="K22" s="11">
        <f t="shared" si="4"/>
        <v>202148</v>
      </c>
      <c r="L22" s="52"/>
    </row>
    <row r="23" spans="1:11" ht="17.25" customHeight="1">
      <c r="A23" s="12" t="s">
        <v>26</v>
      </c>
      <c r="B23" s="13">
        <v>796</v>
      </c>
      <c r="C23" s="13">
        <v>984</v>
      </c>
      <c r="D23" s="13">
        <v>884</v>
      </c>
      <c r="E23" s="13">
        <v>545</v>
      </c>
      <c r="F23" s="13">
        <v>803</v>
      </c>
      <c r="G23" s="13">
        <v>1537</v>
      </c>
      <c r="H23" s="13">
        <v>736</v>
      </c>
      <c r="I23" s="13">
        <v>108</v>
      </c>
      <c r="J23" s="13">
        <v>330</v>
      </c>
      <c r="K23" s="11">
        <f t="shared" si="4"/>
        <v>6723</v>
      </c>
    </row>
    <row r="24" spans="1:11" ht="17.25" customHeight="1">
      <c r="A24" s="16" t="s">
        <v>27</v>
      </c>
      <c r="B24" s="13">
        <f>+B25+B26</f>
        <v>52822</v>
      </c>
      <c r="C24" s="13">
        <f aca="true" t="shared" si="7" ref="C24:J24">+C25+C26</f>
        <v>73997</v>
      </c>
      <c r="D24" s="13">
        <f t="shared" si="7"/>
        <v>81071</v>
      </c>
      <c r="E24" s="13">
        <f t="shared" si="7"/>
        <v>44628</v>
      </c>
      <c r="F24" s="13">
        <f t="shared" si="7"/>
        <v>64667</v>
      </c>
      <c r="G24" s="13">
        <f t="shared" si="7"/>
        <v>89724</v>
      </c>
      <c r="H24" s="13">
        <f t="shared" si="7"/>
        <v>33479</v>
      </c>
      <c r="I24" s="13">
        <f t="shared" si="7"/>
        <v>10275</v>
      </c>
      <c r="J24" s="13">
        <f t="shared" si="7"/>
        <v>41052</v>
      </c>
      <c r="K24" s="11">
        <f t="shared" si="4"/>
        <v>491715</v>
      </c>
    </row>
    <row r="25" spans="1:12" ht="17.25" customHeight="1">
      <c r="A25" s="12" t="s">
        <v>131</v>
      </c>
      <c r="B25" s="13">
        <v>26248</v>
      </c>
      <c r="C25" s="13">
        <v>38515</v>
      </c>
      <c r="D25" s="13">
        <v>46681</v>
      </c>
      <c r="E25" s="13">
        <v>24906</v>
      </c>
      <c r="F25" s="13">
        <v>33148</v>
      </c>
      <c r="G25" s="13">
        <v>43104</v>
      </c>
      <c r="H25" s="13">
        <v>16923</v>
      </c>
      <c r="I25" s="13">
        <v>6735</v>
      </c>
      <c r="J25" s="13">
        <v>22291</v>
      </c>
      <c r="K25" s="11">
        <f t="shared" si="4"/>
        <v>258551</v>
      </c>
      <c r="L25" s="52"/>
    </row>
    <row r="26" spans="1:12" ht="17.25" customHeight="1">
      <c r="A26" s="12" t="s">
        <v>132</v>
      </c>
      <c r="B26" s="13">
        <v>26574</v>
      </c>
      <c r="C26" s="13">
        <v>35482</v>
      </c>
      <c r="D26" s="13">
        <v>34390</v>
      </c>
      <c r="E26" s="13">
        <v>19722</v>
      </c>
      <c r="F26" s="13">
        <v>31519</v>
      </c>
      <c r="G26" s="13">
        <v>46620</v>
      </c>
      <c r="H26" s="13">
        <v>16556</v>
      </c>
      <c r="I26" s="13">
        <v>3540</v>
      </c>
      <c r="J26" s="13">
        <v>18761</v>
      </c>
      <c r="K26" s="11">
        <f t="shared" si="4"/>
        <v>233164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1005</v>
      </c>
      <c r="I27" s="11">
        <v>0</v>
      </c>
      <c r="J27" s="11">
        <v>0</v>
      </c>
      <c r="K27" s="11">
        <f t="shared" si="4"/>
        <v>1005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28508.39</v>
      </c>
      <c r="I35" s="19">
        <v>0</v>
      </c>
      <c r="J35" s="19">
        <v>0</v>
      </c>
      <c r="K35" s="23">
        <f>SUM(B35:J35)</f>
        <v>28508.39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564427.56</v>
      </c>
      <c r="C47" s="22">
        <f aca="true" t="shared" si="12" ref="C47:H47">+C48+C57</f>
        <v>845787.63</v>
      </c>
      <c r="D47" s="22">
        <f t="shared" si="12"/>
        <v>1009074.0000000001</v>
      </c>
      <c r="E47" s="22">
        <f t="shared" si="12"/>
        <v>502280.79000000004</v>
      </c>
      <c r="F47" s="22">
        <f t="shared" si="12"/>
        <v>787991.86</v>
      </c>
      <c r="G47" s="22">
        <f t="shared" si="12"/>
        <v>1101490.6199999999</v>
      </c>
      <c r="H47" s="22">
        <f t="shared" si="12"/>
        <v>494669.44999999995</v>
      </c>
      <c r="I47" s="22">
        <f>+I48+I57</f>
        <v>164258.07</v>
      </c>
      <c r="J47" s="22">
        <f>+J48+J57</f>
        <v>407174.97</v>
      </c>
      <c r="K47" s="22">
        <f>SUM(B47:J47)</f>
        <v>5877154.95</v>
      </c>
    </row>
    <row r="48" spans="1:11" ht="17.25" customHeight="1">
      <c r="A48" s="16" t="s">
        <v>113</v>
      </c>
      <c r="B48" s="23">
        <f>SUM(B49:B56)</f>
        <v>545731.39</v>
      </c>
      <c r="C48" s="23">
        <f aca="true" t="shared" si="13" ref="C48:J48">SUM(C49:C56)</f>
        <v>822307.62</v>
      </c>
      <c r="D48" s="23">
        <f t="shared" si="13"/>
        <v>983619.1900000001</v>
      </c>
      <c r="E48" s="23">
        <f t="shared" si="13"/>
        <v>479895.26</v>
      </c>
      <c r="F48" s="23">
        <f t="shared" si="13"/>
        <v>764374.86</v>
      </c>
      <c r="G48" s="23">
        <f t="shared" si="13"/>
        <v>1071875.17</v>
      </c>
      <c r="H48" s="23">
        <f t="shared" si="13"/>
        <v>474599.08999999997</v>
      </c>
      <c r="I48" s="23">
        <f t="shared" si="13"/>
        <v>164258.07</v>
      </c>
      <c r="J48" s="23">
        <f t="shared" si="13"/>
        <v>393174.07999999996</v>
      </c>
      <c r="K48" s="23">
        <f aca="true" t="shared" si="14" ref="K48:K57">SUM(B48:J48)</f>
        <v>5699834.73</v>
      </c>
    </row>
    <row r="49" spans="1:11" ht="17.25" customHeight="1">
      <c r="A49" s="34" t="s">
        <v>44</v>
      </c>
      <c r="B49" s="23">
        <f aca="true" t="shared" si="15" ref="B49:H49">ROUND(B30*B7,2)</f>
        <v>542577.07</v>
      </c>
      <c r="C49" s="23">
        <f t="shared" si="15"/>
        <v>816009.25</v>
      </c>
      <c r="D49" s="23">
        <f t="shared" si="15"/>
        <v>978631.64</v>
      </c>
      <c r="E49" s="23">
        <f t="shared" si="15"/>
        <v>477184.23</v>
      </c>
      <c r="F49" s="23">
        <f t="shared" si="15"/>
        <v>760306.49</v>
      </c>
      <c r="G49" s="23">
        <f t="shared" si="15"/>
        <v>1066117.94</v>
      </c>
      <c r="H49" s="23">
        <f t="shared" si="15"/>
        <v>443090.8</v>
      </c>
      <c r="I49" s="23">
        <f>ROUND(I30*I7,2)</f>
        <v>163192.35</v>
      </c>
      <c r="J49" s="23">
        <f>ROUND(J30*J7,2)</f>
        <v>390957.04</v>
      </c>
      <c r="K49" s="23">
        <f t="shared" si="14"/>
        <v>5638066.809999999</v>
      </c>
    </row>
    <row r="50" spans="1:11" ht="17.25" customHeight="1">
      <c r="A50" s="34" t="s">
        <v>45</v>
      </c>
      <c r="B50" s="19">
        <v>0</v>
      </c>
      <c r="C50" s="23">
        <f>ROUND(C31*C7,2)</f>
        <v>1813.81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1813.81</v>
      </c>
    </row>
    <row r="51" spans="1:11" ht="17.25" customHeight="1">
      <c r="A51" s="66" t="s">
        <v>106</v>
      </c>
      <c r="B51" s="67">
        <f aca="true" t="shared" si="16" ref="B51:H51">ROUND(B32*B7,2)</f>
        <v>-937.36</v>
      </c>
      <c r="C51" s="67">
        <f t="shared" si="16"/>
        <v>-1289.16</v>
      </c>
      <c r="D51" s="67">
        <f t="shared" si="16"/>
        <v>-1398.21</v>
      </c>
      <c r="E51" s="67">
        <f t="shared" si="16"/>
        <v>-734.37</v>
      </c>
      <c r="F51" s="67">
        <f t="shared" si="16"/>
        <v>-1213.15</v>
      </c>
      <c r="G51" s="67">
        <f t="shared" si="16"/>
        <v>-1672.85</v>
      </c>
      <c r="H51" s="67">
        <f t="shared" si="16"/>
        <v>-715.14</v>
      </c>
      <c r="I51" s="19">
        <v>0</v>
      </c>
      <c r="J51" s="19">
        <v>0</v>
      </c>
      <c r="K51" s="67">
        <f>SUM(B51:J51)</f>
        <v>-7960.240000000001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28508.39</v>
      </c>
      <c r="I53" s="31">
        <f>+I35</f>
        <v>0</v>
      </c>
      <c r="J53" s="31">
        <f>+J35</f>
        <v>0</v>
      </c>
      <c r="K53" s="23">
        <f t="shared" si="14"/>
        <v>28508.39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-70509</v>
      </c>
      <c r="C61" s="35">
        <f t="shared" si="17"/>
        <v>-108650.02</v>
      </c>
      <c r="D61" s="35">
        <f t="shared" si="17"/>
        <v>-100455.78</v>
      </c>
      <c r="E61" s="35">
        <f t="shared" si="17"/>
        <v>-60287</v>
      </c>
      <c r="F61" s="35">
        <f t="shared" si="17"/>
        <v>-77908.25</v>
      </c>
      <c r="G61" s="35">
        <f t="shared" si="17"/>
        <v>-105553.23</v>
      </c>
      <c r="H61" s="35">
        <f t="shared" si="17"/>
        <v>-71892.2</v>
      </c>
      <c r="I61" s="35">
        <f t="shared" si="17"/>
        <v>-15773.08</v>
      </c>
      <c r="J61" s="35">
        <f t="shared" si="17"/>
        <v>-42358.6</v>
      </c>
      <c r="K61" s="35">
        <f>SUM(B61:J61)</f>
        <v>-653387.1599999999</v>
      </c>
    </row>
    <row r="62" spans="1:11" ht="18.75" customHeight="1">
      <c r="A62" s="16" t="s">
        <v>75</v>
      </c>
      <c r="B62" s="35">
        <f aca="true" t="shared" si="18" ref="B62:J62">B63+B64+B65+B66+B67+B68</f>
        <v>-70509</v>
      </c>
      <c r="C62" s="35">
        <f t="shared" si="18"/>
        <v>-108573.6</v>
      </c>
      <c r="D62" s="35">
        <f t="shared" si="18"/>
        <v>-98382</v>
      </c>
      <c r="E62" s="35">
        <f t="shared" si="18"/>
        <v>-60287</v>
      </c>
      <c r="F62" s="35">
        <f t="shared" si="18"/>
        <v>-77527.6</v>
      </c>
      <c r="G62" s="35">
        <f t="shared" si="18"/>
        <v>-105047.2</v>
      </c>
      <c r="H62" s="35">
        <f t="shared" si="18"/>
        <v>-71892.2</v>
      </c>
      <c r="I62" s="35">
        <f t="shared" si="18"/>
        <v>-13497.6</v>
      </c>
      <c r="J62" s="35">
        <f t="shared" si="18"/>
        <v>-42358.6</v>
      </c>
      <c r="K62" s="35">
        <f aca="true" t="shared" si="19" ref="K62:K91">SUM(B62:J62)</f>
        <v>-648074.7999999999</v>
      </c>
    </row>
    <row r="63" spans="1:11" ht="18.75" customHeight="1">
      <c r="A63" s="12" t="s">
        <v>76</v>
      </c>
      <c r="B63" s="35">
        <f>-ROUND(B9*$D$3,2)</f>
        <v>-70509</v>
      </c>
      <c r="C63" s="35">
        <f aca="true" t="shared" si="20" ref="C63:J63">-ROUND(C9*$D$3,2)</f>
        <v>-108573.6</v>
      </c>
      <c r="D63" s="35">
        <f t="shared" si="20"/>
        <v>-98382</v>
      </c>
      <c r="E63" s="35">
        <f t="shared" si="20"/>
        <v>-60287</v>
      </c>
      <c r="F63" s="35">
        <f t="shared" si="20"/>
        <v>-77527.6</v>
      </c>
      <c r="G63" s="35">
        <f t="shared" si="20"/>
        <v>-105047.2</v>
      </c>
      <c r="H63" s="35">
        <f t="shared" si="20"/>
        <v>-71892.2</v>
      </c>
      <c r="I63" s="35">
        <f t="shared" si="20"/>
        <v>-13497.6</v>
      </c>
      <c r="J63" s="35">
        <f t="shared" si="20"/>
        <v>-42358.6</v>
      </c>
      <c r="K63" s="35">
        <f t="shared" si="19"/>
        <v>-648074.7999999999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67">
        <f t="shared" si="21"/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493918.56</v>
      </c>
      <c r="C104" s="24">
        <f t="shared" si="22"/>
        <v>737137.61</v>
      </c>
      <c r="D104" s="24">
        <f t="shared" si="22"/>
        <v>908618.2200000001</v>
      </c>
      <c r="E104" s="24">
        <f t="shared" si="22"/>
        <v>441993.79000000004</v>
      </c>
      <c r="F104" s="24">
        <f t="shared" si="22"/>
        <v>710083.61</v>
      </c>
      <c r="G104" s="24">
        <f t="shared" si="22"/>
        <v>995937.3899999999</v>
      </c>
      <c r="H104" s="24">
        <f t="shared" si="22"/>
        <v>422777.24999999994</v>
      </c>
      <c r="I104" s="24">
        <f>+I105+I106</f>
        <v>148484.99</v>
      </c>
      <c r="J104" s="24">
        <f>+J105+J106</f>
        <v>364816.37</v>
      </c>
      <c r="K104" s="48">
        <f>SUM(B104:J104)</f>
        <v>5223767.79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475222.39</v>
      </c>
      <c r="C105" s="24">
        <f t="shared" si="23"/>
        <v>713657.6</v>
      </c>
      <c r="D105" s="24">
        <f t="shared" si="23"/>
        <v>883163.41</v>
      </c>
      <c r="E105" s="24">
        <f t="shared" si="23"/>
        <v>419608.26</v>
      </c>
      <c r="F105" s="24">
        <f t="shared" si="23"/>
        <v>686466.61</v>
      </c>
      <c r="G105" s="24">
        <f t="shared" si="23"/>
        <v>966321.94</v>
      </c>
      <c r="H105" s="24">
        <f t="shared" si="23"/>
        <v>402706.88999999996</v>
      </c>
      <c r="I105" s="24">
        <f t="shared" si="23"/>
        <v>148484.99</v>
      </c>
      <c r="J105" s="24">
        <f t="shared" si="23"/>
        <v>350815.48</v>
      </c>
      <c r="K105" s="48">
        <f>SUM(B105:J105)</f>
        <v>5046447.57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5223767.770000001</v>
      </c>
      <c r="L112" s="54"/>
    </row>
    <row r="113" spans="1:11" ht="18.75" customHeight="1">
      <c r="A113" s="26" t="s">
        <v>71</v>
      </c>
      <c r="B113" s="27">
        <v>63690.41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63690.41</v>
      </c>
    </row>
    <row r="114" spans="1:11" ht="18.75" customHeight="1">
      <c r="A114" s="26" t="s">
        <v>72</v>
      </c>
      <c r="B114" s="27">
        <v>430228.15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430228.15</v>
      </c>
    </row>
    <row r="115" spans="1:11" ht="18.75" customHeight="1">
      <c r="A115" s="26" t="s">
        <v>73</v>
      </c>
      <c r="B115" s="40">
        <v>0</v>
      </c>
      <c r="C115" s="27">
        <f>+C104</f>
        <v>737137.61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737137.61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908618.2200000001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908618.2200000001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441993.79000000004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441993.79000000004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133977.66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133977.66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249469.22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249469.22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42164.97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42164.97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284471.76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284471.76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300939.63</v>
      </c>
      <c r="H122" s="40">
        <v>0</v>
      </c>
      <c r="I122" s="40">
        <v>0</v>
      </c>
      <c r="J122" s="40">
        <v>0</v>
      </c>
      <c r="K122" s="41">
        <f t="shared" si="25"/>
        <v>300939.63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28612.07</v>
      </c>
      <c r="H123" s="40">
        <v>0</v>
      </c>
      <c r="I123" s="40">
        <v>0</v>
      </c>
      <c r="J123" s="40">
        <v>0</v>
      </c>
      <c r="K123" s="41">
        <f t="shared" si="25"/>
        <v>28612.07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151254.23</v>
      </c>
      <c r="H124" s="40">
        <v>0</v>
      </c>
      <c r="I124" s="40">
        <v>0</v>
      </c>
      <c r="J124" s="40">
        <v>0</v>
      </c>
      <c r="K124" s="41">
        <f t="shared" si="25"/>
        <v>151254.23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135171.3</v>
      </c>
      <c r="H125" s="40">
        <v>0</v>
      </c>
      <c r="I125" s="40">
        <v>0</v>
      </c>
      <c r="J125" s="40">
        <v>0</v>
      </c>
      <c r="K125" s="41">
        <f t="shared" si="25"/>
        <v>135171.3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379960.15</v>
      </c>
      <c r="H126" s="40">
        <v>0</v>
      </c>
      <c r="I126" s="40">
        <v>0</v>
      </c>
      <c r="J126" s="40">
        <v>0</v>
      </c>
      <c r="K126" s="41">
        <f t="shared" si="25"/>
        <v>379960.15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147930.2</v>
      </c>
      <c r="I127" s="40">
        <v>0</v>
      </c>
      <c r="J127" s="40">
        <v>0</v>
      </c>
      <c r="K127" s="41">
        <f t="shared" si="25"/>
        <v>147930.2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274847.04</v>
      </c>
      <c r="I128" s="40">
        <v>0</v>
      </c>
      <c r="J128" s="40">
        <v>0</v>
      </c>
      <c r="K128" s="41">
        <f t="shared" si="25"/>
        <v>274847.04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148484.99</v>
      </c>
      <c r="J129" s="40">
        <v>0</v>
      </c>
      <c r="K129" s="41">
        <f t="shared" si="25"/>
        <v>148484.99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364816.37</v>
      </c>
      <c r="K130" s="44">
        <f t="shared" si="25"/>
        <v>364816.37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2016-12-15T18:51:34Z</dcterms:modified>
  <cp:category/>
  <cp:version/>
  <cp:contentType/>
  <cp:contentStatus/>
</cp:coreProperties>
</file>