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<sst xmlns="http://schemas.openxmlformats.org/spreadsheetml/2006/main" count="134" uniqueCount="134">
  <si>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</si>
  <si>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</si>
  <si>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</si>
  <si>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</si>
  <si>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</si>
  <si>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</si>
  <si>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</si>
  <si>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</si>
  <si>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</si>
  <si>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</si>
  <si>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</si>
  <si>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</si>
  <si>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</si>
  <si>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</si>
  <si>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</si>
  <si>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</si>
  <si>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</si>
  <si>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</si>
  <si>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</si>
  <si>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</si>
  <si>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</si>
  <si>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</si>
  <si>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</si>
  <si>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</si>
  <si>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</si>
  <si>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</si>
  <si>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</si>
  <si>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</si>
  <si>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</si>
  <si>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</si>
  <si>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</si>
  <si>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</si>
  <si>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</si>
  <si>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</si>
  <si>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</si>
  <si>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</si>
  <si>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</si>
  <si>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</si>
  <si>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</si>
  <si>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</si>
  <si>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</si>
  <si>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</si>
  <si>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</si>
  <si>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</si>
  <si>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</si>
  <si>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</si>
  <si>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</si>
  <si>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</si>
  <si>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</si>
  <si>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</si>
  <si>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</si>
  <si>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</si>
  <si>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</si>
  <si>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</si>
  <si>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</si>
  <si>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</si>
  <si>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</si>
  <si>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</si>
  <si>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</si>
  <si>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</si>
  <si>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</si>
  <si>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</si>
  <si>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</si>
  <si>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</si>
  <si>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</si>
  <si>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</si>
  <si>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</si>
  <si>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</si>
  <si>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</si>
  <si>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</si>
  <si>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</si>
  <si>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</si>
  <si>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</si>
  <si>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</si>
  <si>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</si>
  <si>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</si>
  <si>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</si>
  <si>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</si>
  <si>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</si>
  <si>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</si>
  <si>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</si>
  <si>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</si>
  <si>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</si>
  <si>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</si>
  <si>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</si>
  <si>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</si>
  <si>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</si>
  <si>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</si>
  <si>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</si>
  <si>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</si>
  <si>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</si>
  <si>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</si>
  <si>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</si>
  <si>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</si>
  <si>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</si>
  <si>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</si>
  <si>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</si>
  <si>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</si>
  <si>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</si>
  <si>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</si>
  <si>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</si>
  <si>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</si>
  <si>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</si>
  <si>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</si>
  <si>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</si>
  <si>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</si>
  <si>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</si>
  <si>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</si>
  <si>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</si>
  <si>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</si>
  <si>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</si>
  <si>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</si>
  <si>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</si>
  <si>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</si>
  <si>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</si>
  <si>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</si>
  <si>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</si>
  <si>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</si>
  <si>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</si>
  <si>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</si>
  <si>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</si>
  <si>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</si>
  <si>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</si>
  <si>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</si>
  <si>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</si>
  <si>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</si>
  <si>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</si>
  <si>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</si>
  <si>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</si>
  <si>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</si>
  <si>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</si>
  <si>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</si>
  <si>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</si>
  <si>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03/12/16 - VENCIMENTO 16/12/16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</si>
</sst>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355046</v>
      </c>
      <c r="C7" s="9">
        <f t="shared" si="0"/>
        <v>449315</v>
      </c>
      <c r="D7" s="9">
        <f t="shared" si="0"/>
        <v>514865</v>
      </c>
      <c r="E7" s="9">
        <f t="shared" si="0"/>
        <v>291278</v>
      </c>
      <c r="F7" s="9">
        <f t="shared" si="0"/>
        <v>437830</v>
      </c>
      <c r="G7" s="9">
        <f t="shared" si="0"/>
        <v>700214</v>
      </c>
      <c r="H7" s="9">
        <f t="shared" si="0"/>
        <v>280424</v>
      </c>
      <c r="I7" s="9">
        <f t="shared" si="0"/>
        <v>64772</v>
      </c>
      <c r="J7" s="9">
        <f t="shared" si="0"/>
        <v>202374</v>
      </c>
      <c r="K7" s="9">
        <f t="shared" si="0"/>
        <v>3296118</v>
      </c>
      <c r="L7" s="52"/>
    </row>
    <row r="8" spans="1:11" ht="17.25" customHeight="1">
      <c r="A8" s="10" t="s">
        <v>99</v>
      </c>
      <c r="B8" s="11">
        <f>B9+B12+B16</f>
        <v>177496</v>
      </c>
      <c r="C8" s="11">
        <f aca="true" t="shared" si="1" ref="C8:J8">C9+C12+C16</f>
        <v>234592</v>
      </c>
      <c r="D8" s="11">
        <f t="shared" si="1"/>
        <v>255961</v>
      </c>
      <c r="E8" s="11">
        <f t="shared" si="1"/>
        <v>151431</v>
      </c>
      <c r="F8" s="11">
        <f t="shared" si="1"/>
        <v>217640</v>
      </c>
      <c r="G8" s="11">
        <f t="shared" si="1"/>
        <v>352556</v>
      </c>
      <c r="H8" s="11">
        <f t="shared" si="1"/>
        <v>156364</v>
      </c>
      <c r="I8" s="11">
        <f t="shared" si="1"/>
        <v>30784</v>
      </c>
      <c r="J8" s="11">
        <f t="shared" si="1"/>
        <v>98797</v>
      </c>
      <c r="K8" s="11">
        <f>SUM(B8:J8)</f>
        <v>1675621</v>
      </c>
    </row>
    <row r="9" spans="1:11" ht="17.25" customHeight="1">
      <c r="A9" s="15" t="s">
        <v>17</v>
      </c>
      <c r="B9" s="13">
        <f>+B10+B11</f>
        <v>29236</v>
      </c>
      <c r="C9" s="13">
        <f aca="true" t="shared" si="2" ref="C9:J9">+C10+C11</f>
        <v>42097</v>
      </c>
      <c r="D9" s="13">
        <f t="shared" si="2"/>
        <v>41735</v>
      </c>
      <c r="E9" s="13">
        <f t="shared" si="2"/>
        <v>26630</v>
      </c>
      <c r="F9" s="13">
        <f t="shared" si="2"/>
        <v>30656</v>
      </c>
      <c r="G9" s="13">
        <f t="shared" si="2"/>
        <v>37537</v>
      </c>
      <c r="H9" s="13">
        <f t="shared" si="2"/>
        <v>30044</v>
      </c>
      <c r="I9" s="13">
        <f t="shared" si="2"/>
        <v>6331</v>
      </c>
      <c r="J9" s="13">
        <f t="shared" si="2"/>
        <v>15072</v>
      </c>
      <c r="K9" s="11">
        <f>SUM(B9:J9)</f>
        <v>259338</v>
      </c>
    </row>
    <row r="10" spans="1:11" ht="17.25" customHeight="1">
      <c r="A10" s="29" t="s">
        <v>18</v>
      </c>
      <c r="B10" s="13">
        <v>29236</v>
      </c>
      <c r="C10" s="13">
        <v>42097</v>
      </c>
      <c r="D10" s="13">
        <v>41735</v>
      </c>
      <c r="E10" s="13">
        <v>26630</v>
      </c>
      <c r="F10" s="13">
        <v>30656</v>
      </c>
      <c r="G10" s="13">
        <v>37537</v>
      </c>
      <c r="H10" s="13">
        <v>30044</v>
      </c>
      <c r="I10" s="13">
        <v>6331</v>
      </c>
      <c r="J10" s="13">
        <v>15072</v>
      </c>
      <c r="K10" s="11">
        <f>SUM(B10:J10)</f>
        <v>259338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119274</v>
      </c>
      <c r="C12" s="17">
        <f t="shared" si="3"/>
        <v>157450</v>
      </c>
      <c r="D12" s="17">
        <f t="shared" si="3"/>
        <v>175071</v>
      </c>
      <c r="E12" s="17">
        <f t="shared" si="3"/>
        <v>102182</v>
      </c>
      <c r="F12" s="17">
        <f t="shared" si="3"/>
        <v>147113</v>
      </c>
      <c r="G12" s="17">
        <f t="shared" si="3"/>
        <v>243543</v>
      </c>
      <c r="H12" s="17">
        <f t="shared" si="3"/>
        <v>104187</v>
      </c>
      <c r="I12" s="17">
        <f t="shared" si="3"/>
        <v>19401</v>
      </c>
      <c r="J12" s="17">
        <f t="shared" si="3"/>
        <v>67734</v>
      </c>
      <c r="K12" s="11">
        <f aca="true" t="shared" si="4" ref="K12:K27">SUM(B12:J12)</f>
        <v>1135955</v>
      </c>
    </row>
    <row r="13" spans="1:13" ht="17.25" customHeight="1">
      <c r="A13" s="14" t="s">
        <v>20</v>
      </c>
      <c r="B13" s="13">
        <v>58480</v>
      </c>
      <c r="C13" s="13">
        <v>83284</v>
      </c>
      <c r="D13" s="13">
        <v>93859</v>
      </c>
      <c r="E13" s="13">
        <v>54234</v>
      </c>
      <c r="F13" s="13">
        <v>73442</v>
      </c>
      <c r="G13" s="13">
        <v>112585</v>
      </c>
      <c r="H13" s="13">
        <v>48481</v>
      </c>
      <c r="I13" s="13">
        <v>11165</v>
      </c>
      <c r="J13" s="13">
        <v>36070</v>
      </c>
      <c r="K13" s="11">
        <f t="shared" si="4"/>
        <v>571600</v>
      </c>
      <c r="L13" s="52"/>
      <c r="M13" s="53"/>
    </row>
    <row r="14" spans="1:12" ht="17.25" customHeight="1">
      <c r="A14" s="14" t="s">
        <v>21</v>
      </c>
      <c r="B14" s="13">
        <v>57293</v>
      </c>
      <c r="C14" s="13">
        <v>69045</v>
      </c>
      <c r="D14" s="13">
        <v>77077</v>
      </c>
      <c r="E14" s="13">
        <v>44922</v>
      </c>
      <c r="F14" s="13">
        <v>70416</v>
      </c>
      <c r="G14" s="13">
        <v>125895</v>
      </c>
      <c r="H14" s="13">
        <v>51210</v>
      </c>
      <c r="I14" s="13">
        <v>7537</v>
      </c>
      <c r="J14" s="13">
        <v>30369</v>
      </c>
      <c r="K14" s="11">
        <f t="shared" si="4"/>
        <v>533764</v>
      </c>
      <c r="L14" s="52"/>
    </row>
    <row r="15" spans="1:11" ht="17.25" customHeight="1">
      <c r="A15" s="14" t="s">
        <v>22</v>
      </c>
      <c r="B15" s="13">
        <v>3501</v>
      </c>
      <c r="C15" s="13">
        <v>5121</v>
      </c>
      <c r="D15" s="13">
        <v>4135</v>
      </c>
      <c r="E15" s="13">
        <v>3026</v>
      </c>
      <c r="F15" s="13">
        <v>3255</v>
      </c>
      <c r="G15" s="13">
        <v>5063</v>
      </c>
      <c r="H15" s="13">
        <v>4496</v>
      </c>
      <c r="I15" s="13">
        <v>699</v>
      </c>
      <c r="J15" s="13">
        <v>1295</v>
      </c>
      <c r="K15" s="11">
        <f t="shared" si="4"/>
        <v>30591</v>
      </c>
    </row>
    <row r="16" spans="1:11" ht="17.25" customHeight="1">
      <c r="A16" s="15" t="s">
        <v>95</v>
      </c>
      <c r="B16" s="13">
        <f>B17+B18+B19</f>
        <v>28986</v>
      </c>
      <c r="C16" s="13">
        <f aca="true" t="shared" si="5" ref="C16:J16">C17+C18+C19</f>
        <v>35045</v>
      </c>
      <c r="D16" s="13">
        <f t="shared" si="5"/>
        <v>39155</v>
      </c>
      <c r="E16" s="13">
        <f t="shared" si="5"/>
        <v>22619</v>
      </c>
      <c r="F16" s="13">
        <f t="shared" si="5"/>
        <v>39871</v>
      </c>
      <c r="G16" s="13">
        <f t="shared" si="5"/>
        <v>71476</v>
      </c>
      <c r="H16" s="13">
        <f t="shared" si="5"/>
        <v>22133</v>
      </c>
      <c r="I16" s="13">
        <f t="shared" si="5"/>
        <v>5052</v>
      </c>
      <c r="J16" s="13">
        <f t="shared" si="5"/>
        <v>15991</v>
      </c>
      <c r="K16" s="11">
        <f t="shared" si="4"/>
        <v>280328</v>
      </c>
    </row>
    <row r="17" spans="1:11" ht="17.25" customHeight="1">
      <c r="A17" s="14" t="s">
        <v>96</v>
      </c>
      <c r="B17" s="13">
        <v>14731</v>
      </c>
      <c r="C17" s="13">
        <v>19483</v>
      </c>
      <c r="D17" s="13">
        <v>20438</v>
      </c>
      <c r="E17" s="13">
        <v>11969</v>
      </c>
      <c r="F17" s="13">
        <v>21256</v>
      </c>
      <c r="G17" s="13">
        <v>34417</v>
      </c>
      <c r="H17" s="13">
        <v>11563</v>
      </c>
      <c r="I17" s="13">
        <v>2953</v>
      </c>
      <c r="J17" s="13">
        <v>8143</v>
      </c>
      <c r="K17" s="11">
        <f t="shared" si="4"/>
        <v>144953</v>
      </c>
    </row>
    <row r="18" spans="1:11" ht="17.25" customHeight="1">
      <c r="A18" s="14" t="s">
        <v>97</v>
      </c>
      <c r="B18" s="13">
        <v>13337</v>
      </c>
      <c r="C18" s="13">
        <v>14335</v>
      </c>
      <c r="D18" s="13">
        <v>17817</v>
      </c>
      <c r="E18" s="13">
        <v>9924</v>
      </c>
      <c r="F18" s="13">
        <v>17814</v>
      </c>
      <c r="G18" s="13">
        <v>35819</v>
      </c>
      <c r="H18" s="13">
        <v>9716</v>
      </c>
      <c r="I18" s="13">
        <v>1957</v>
      </c>
      <c r="J18" s="13">
        <v>7520</v>
      </c>
      <c r="K18" s="11">
        <f t="shared" si="4"/>
        <v>128239</v>
      </c>
    </row>
    <row r="19" spans="1:11" ht="17.25" customHeight="1">
      <c r="A19" s="14" t="s">
        <v>98</v>
      </c>
      <c r="B19" s="13">
        <v>918</v>
      </c>
      <c r="C19" s="13">
        <v>1227</v>
      </c>
      <c r="D19" s="13">
        <v>900</v>
      </c>
      <c r="E19" s="13">
        <v>726</v>
      </c>
      <c r="F19" s="13">
        <v>801</v>
      </c>
      <c r="G19" s="13">
        <v>1240</v>
      </c>
      <c r="H19" s="13">
        <v>854</v>
      </c>
      <c r="I19" s="13">
        <v>142</v>
      </c>
      <c r="J19" s="13">
        <v>328</v>
      </c>
      <c r="K19" s="11">
        <f t="shared" si="4"/>
        <v>7136</v>
      </c>
    </row>
    <row r="20" spans="1:11" ht="17.25" customHeight="1">
      <c r="A20" s="16" t="s">
        <v>23</v>
      </c>
      <c r="B20" s="11">
        <f>+B21+B22+B23</f>
        <v>87184</v>
      </c>
      <c r="C20" s="11">
        <f aca="true" t="shared" si="6" ref="C20:J20">+C21+C22+C23</f>
        <v>95885</v>
      </c>
      <c r="D20" s="11">
        <f t="shared" si="6"/>
        <v>121444</v>
      </c>
      <c r="E20" s="11">
        <f t="shared" si="6"/>
        <v>66171</v>
      </c>
      <c r="F20" s="11">
        <f t="shared" si="6"/>
        <v>116725</v>
      </c>
      <c r="G20" s="11">
        <f t="shared" si="6"/>
        <v>208336</v>
      </c>
      <c r="H20" s="11">
        <f t="shared" si="6"/>
        <v>63149</v>
      </c>
      <c r="I20" s="11">
        <f t="shared" si="6"/>
        <v>15582</v>
      </c>
      <c r="J20" s="11">
        <f t="shared" si="6"/>
        <v>44102</v>
      </c>
      <c r="K20" s="11">
        <f t="shared" si="4"/>
        <v>818578</v>
      </c>
    </row>
    <row r="21" spans="1:12" ht="17.25" customHeight="1">
      <c r="A21" s="12" t="s">
        <v>24</v>
      </c>
      <c r="B21" s="13">
        <v>46427</v>
      </c>
      <c r="C21" s="13">
        <v>56227</v>
      </c>
      <c r="D21" s="13">
        <v>71336</v>
      </c>
      <c r="E21" s="13">
        <v>38643</v>
      </c>
      <c r="F21" s="13">
        <v>63192</v>
      </c>
      <c r="G21" s="13">
        <v>101030</v>
      </c>
      <c r="H21" s="13">
        <v>33288</v>
      </c>
      <c r="I21" s="13">
        <v>9536</v>
      </c>
      <c r="J21" s="13">
        <v>25162</v>
      </c>
      <c r="K21" s="11">
        <f t="shared" si="4"/>
        <v>444841</v>
      </c>
      <c r="L21" s="52"/>
    </row>
    <row r="22" spans="1:12" ht="17.25" customHeight="1">
      <c r="A22" s="12" t="s">
        <v>25</v>
      </c>
      <c r="B22" s="13">
        <v>39019</v>
      </c>
      <c r="C22" s="13">
        <v>37645</v>
      </c>
      <c r="D22" s="13">
        <v>48074</v>
      </c>
      <c r="E22" s="13">
        <v>26359</v>
      </c>
      <c r="F22" s="13">
        <v>51833</v>
      </c>
      <c r="G22" s="13">
        <v>104364</v>
      </c>
      <c r="H22" s="13">
        <v>28387</v>
      </c>
      <c r="I22" s="13">
        <v>5730</v>
      </c>
      <c r="J22" s="13">
        <v>18306</v>
      </c>
      <c r="K22" s="11">
        <f t="shared" si="4"/>
        <v>359717</v>
      </c>
      <c r="L22" s="52"/>
    </row>
    <row r="23" spans="1:11" ht="17.25" customHeight="1">
      <c r="A23" s="12" t="s">
        <v>26</v>
      </c>
      <c r="B23" s="13">
        <v>1738</v>
      </c>
      <c r="C23" s="13">
        <v>2013</v>
      </c>
      <c r="D23" s="13">
        <v>2034</v>
      </c>
      <c r="E23" s="13">
        <v>1169</v>
      </c>
      <c r="F23" s="13">
        <v>1700</v>
      </c>
      <c r="G23" s="13">
        <v>2942</v>
      </c>
      <c r="H23" s="13">
        <v>1474</v>
      </c>
      <c r="I23" s="13">
        <v>316</v>
      </c>
      <c r="J23" s="13">
        <v>634</v>
      </c>
      <c r="K23" s="11">
        <f t="shared" si="4"/>
        <v>14020</v>
      </c>
    </row>
    <row r="24" spans="1:11" ht="17.25" customHeight="1">
      <c r="A24" s="16" t="s">
        <v>27</v>
      </c>
      <c r="B24" s="13">
        <f>+B25+B26</f>
        <v>90366</v>
      </c>
      <c r="C24" s="13">
        <f aca="true" t="shared" si="7" ref="C24:J24">+C25+C26</f>
        <v>118838</v>
      </c>
      <c r="D24" s="13">
        <f t="shared" si="7"/>
        <v>137460</v>
      </c>
      <c r="E24" s="13">
        <f t="shared" si="7"/>
        <v>73676</v>
      </c>
      <c r="F24" s="13">
        <f t="shared" si="7"/>
        <v>103465</v>
      </c>
      <c r="G24" s="13">
        <f t="shared" si="7"/>
        <v>139322</v>
      </c>
      <c r="H24" s="13">
        <f t="shared" si="7"/>
        <v>58495</v>
      </c>
      <c r="I24" s="13">
        <f t="shared" si="7"/>
        <v>18406</v>
      </c>
      <c r="J24" s="13">
        <f t="shared" si="7"/>
        <v>59475</v>
      </c>
      <c r="K24" s="11">
        <f t="shared" si="4"/>
        <v>799503</v>
      </c>
    </row>
    <row r="25" spans="1:12" ht="17.25" customHeight="1">
      <c r="A25" s="12" t="s">
        <v>131</v>
      </c>
      <c r="B25" s="13">
        <v>41362</v>
      </c>
      <c r="C25" s="13">
        <v>57421</v>
      </c>
      <c r="D25" s="13">
        <v>71108</v>
      </c>
      <c r="E25" s="13">
        <v>38450</v>
      </c>
      <c r="F25" s="13">
        <v>49393</v>
      </c>
      <c r="G25" s="13">
        <v>62855</v>
      </c>
      <c r="H25" s="13">
        <v>27984</v>
      </c>
      <c r="I25" s="13">
        <v>11113</v>
      </c>
      <c r="J25" s="13">
        <v>30440</v>
      </c>
      <c r="K25" s="11">
        <f t="shared" si="4"/>
        <v>390126</v>
      </c>
      <c r="L25" s="52"/>
    </row>
    <row r="26" spans="1:12" ht="17.25" customHeight="1">
      <c r="A26" s="12" t="s">
        <v>132</v>
      </c>
      <c r="B26" s="13">
        <v>49004</v>
      </c>
      <c r="C26" s="13">
        <v>61417</v>
      </c>
      <c r="D26" s="13">
        <v>66352</v>
      </c>
      <c r="E26" s="13">
        <v>35226</v>
      </c>
      <c r="F26" s="13">
        <v>54072</v>
      </c>
      <c r="G26" s="13">
        <v>76467</v>
      </c>
      <c r="H26" s="13">
        <v>30511</v>
      </c>
      <c r="I26" s="13">
        <v>7293</v>
      </c>
      <c r="J26" s="13">
        <v>29035</v>
      </c>
      <c r="K26" s="11">
        <f t="shared" si="4"/>
        <v>409377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2416</v>
      </c>
      <c r="I27" s="11">
        <v>0</v>
      </c>
      <c r="J27" s="11">
        <v>0</v>
      </c>
      <c r="K27" s="11">
        <f t="shared" si="4"/>
        <v>2416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24486.9</v>
      </c>
      <c r="I35" s="19">
        <v>0</v>
      </c>
      <c r="J35" s="19">
        <v>0</v>
      </c>
      <c r="K35" s="23">
        <f>SUM(B35:J35)</f>
        <v>24486.9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1007543.4400000002</v>
      </c>
      <c r="C47" s="22">
        <f aca="true" t="shared" si="12" ref="C47:H47">+C48+C57</f>
        <v>1423745.15</v>
      </c>
      <c r="D47" s="22">
        <f t="shared" si="12"/>
        <v>1831087.79</v>
      </c>
      <c r="E47" s="22">
        <f t="shared" si="12"/>
        <v>891427.46</v>
      </c>
      <c r="F47" s="22">
        <f t="shared" si="12"/>
        <v>1316512.77</v>
      </c>
      <c r="G47" s="22">
        <f t="shared" si="12"/>
        <v>1774696.5999999999</v>
      </c>
      <c r="H47" s="22">
        <f t="shared" si="12"/>
        <v>846218.79</v>
      </c>
      <c r="I47" s="22">
        <f>+I48+I57</f>
        <v>328248.51999999996</v>
      </c>
      <c r="J47" s="22">
        <f>+J48+J57</f>
        <v>622874.4700000001</v>
      </c>
      <c r="K47" s="22">
        <f>SUM(B47:J47)</f>
        <v>10042354.99</v>
      </c>
    </row>
    <row r="48" spans="1:11" ht="17.25" customHeight="1">
      <c r="A48" s="16" t="s">
        <v>113</v>
      </c>
      <c r="B48" s="23">
        <f>SUM(B49:B56)</f>
        <v>988847.2700000001</v>
      </c>
      <c r="C48" s="23">
        <f aca="true" t="shared" si="13" ref="C48:J48">SUM(C49:C56)</f>
        <v>1400265.14</v>
      </c>
      <c r="D48" s="23">
        <f t="shared" si="13"/>
        <v>1805632.98</v>
      </c>
      <c r="E48" s="23">
        <f t="shared" si="13"/>
        <v>869041.9299999999</v>
      </c>
      <c r="F48" s="23">
        <f t="shared" si="13"/>
        <v>1292895.77</v>
      </c>
      <c r="G48" s="23">
        <f t="shared" si="13"/>
        <v>1745081.15</v>
      </c>
      <c r="H48" s="23">
        <f t="shared" si="13"/>
        <v>826148.43</v>
      </c>
      <c r="I48" s="23">
        <f t="shared" si="13"/>
        <v>328248.51999999996</v>
      </c>
      <c r="J48" s="23">
        <f t="shared" si="13"/>
        <v>608873.5800000001</v>
      </c>
      <c r="K48" s="23">
        <f aca="true" t="shared" si="14" ref="K48:K57">SUM(B48:J48)</f>
        <v>9865034.77</v>
      </c>
    </row>
    <row r="49" spans="1:11" ht="17.25" customHeight="1">
      <c r="A49" s="34" t="s">
        <v>44</v>
      </c>
      <c r="B49" s="23">
        <f aca="true" t="shared" si="15" ref="B49:H49">ROUND(B30*B7,2)</f>
        <v>986459.81</v>
      </c>
      <c r="C49" s="23">
        <f t="shared" si="15"/>
        <v>1393595.4</v>
      </c>
      <c r="D49" s="23">
        <f t="shared" si="15"/>
        <v>1801821.55</v>
      </c>
      <c r="E49" s="23">
        <f t="shared" si="15"/>
        <v>866930.71</v>
      </c>
      <c r="F49" s="23">
        <f t="shared" si="15"/>
        <v>1289672.05</v>
      </c>
      <c r="G49" s="23">
        <f t="shared" si="15"/>
        <v>1740381.9</v>
      </c>
      <c r="H49" s="23">
        <f t="shared" si="15"/>
        <v>799236.44</v>
      </c>
      <c r="I49" s="23">
        <f>ROUND(I30*I7,2)</f>
        <v>327182.8</v>
      </c>
      <c r="J49" s="23">
        <f>ROUND(J30*J7,2)</f>
        <v>606656.54</v>
      </c>
      <c r="K49" s="23">
        <f t="shared" si="14"/>
        <v>9811937.2</v>
      </c>
    </row>
    <row r="50" spans="1:11" ht="17.25" customHeight="1">
      <c r="A50" s="34" t="s">
        <v>45</v>
      </c>
      <c r="B50" s="19">
        <v>0</v>
      </c>
      <c r="C50" s="23">
        <f>ROUND(C31*C7,2)</f>
        <v>3097.66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3097.66</v>
      </c>
    </row>
    <row r="51" spans="1:11" ht="17.25" customHeight="1">
      <c r="A51" s="66" t="s">
        <v>106</v>
      </c>
      <c r="B51" s="67">
        <f aca="true" t="shared" si="16" ref="B51:H51">ROUND(B32*B7,2)</f>
        <v>-1704.22</v>
      </c>
      <c r="C51" s="67">
        <f t="shared" si="16"/>
        <v>-2201.64</v>
      </c>
      <c r="D51" s="67">
        <f t="shared" si="16"/>
        <v>-2574.33</v>
      </c>
      <c r="E51" s="67">
        <f t="shared" si="16"/>
        <v>-1334.18</v>
      </c>
      <c r="F51" s="67">
        <f t="shared" si="16"/>
        <v>-2057.8</v>
      </c>
      <c r="G51" s="67">
        <f t="shared" si="16"/>
        <v>-2730.83</v>
      </c>
      <c r="H51" s="67">
        <f t="shared" si="16"/>
        <v>-1289.95</v>
      </c>
      <c r="I51" s="19">
        <v>0</v>
      </c>
      <c r="J51" s="19">
        <v>0</v>
      </c>
      <c r="K51" s="67">
        <f>SUM(B51:J51)</f>
        <v>-13892.95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24486.9</v>
      </c>
      <c r="I53" s="31">
        <f>+I35</f>
        <v>0</v>
      </c>
      <c r="J53" s="31">
        <f>+J35</f>
        <v>0</v>
      </c>
      <c r="K53" s="23">
        <f t="shared" si="14"/>
        <v>24486.9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-111096.8</v>
      </c>
      <c r="C61" s="35">
        <f t="shared" si="17"/>
        <v>-160045.02000000002</v>
      </c>
      <c r="D61" s="35">
        <f t="shared" si="17"/>
        <v>-160666.78</v>
      </c>
      <c r="E61" s="35">
        <f t="shared" si="17"/>
        <v>-101194</v>
      </c>
      <c r="F61" s="35">
        <f t="shared" si="17"/>
        <v>-116873.45</v>
      </c>
      <c r="G61" s="35">
        <f t="shared" si="17"/>
        <v>-143146.63</v>
      </c>
      <c r="H61" s="35">
        <f t="shared" si="17"/>
        <v>-114167.2</v>
      </c>
      <c r="I61" s="35">
        <f t="shared" si="17"/>
        <v>-26333.28</v>
      </c>
      <c r="J61" s="35">
        <f t="shared" si="17"/>
        <v>-57273.6</v>
      </c>
      <c r="K61" s="35">
        <f>SUM(B61:J61)</f>
        <v>-990796.7599999999</v>
      </c>
    </row>
    <row r="62" spans="1:11" ht="18.75" customHeight="1">
      <c r="A62" s="16" t="s">
        <v>75</v>
      </c>
      <c r="B62" s="35">
        <f aca="true" t="shared" si="18" ref="B62:J62">B63+B64+B65+B66+B67+B68</f>
        <v>-111096.8</v>
      </c>
      <c r="C62" s="35">
        <f t="shared" si="18"/>
        <v>-159968.6</v>
      </c>
      <c r="D62" s="35">
        <f t="shared" si="18"/>
        <v>-158593</v>
      </c>
      <c r="E62" s="35">
        <f t="shared" si="18"/>
        <v>-101194</v>
      </c>
      <c r="F62" s="35">
        <f t="shared" si="18"/>
        <v>-116492.8</v>
      </c>
      <c r="G62" s="35">
        <f t="shared" si="18"/>
        <v>-142640.6</v>
      </c>
      <c r="H62" s="35">
        <f t="shared" si="18"/>
        <v>-114167.2</v>
      </c>
      <c r="I62" s="35">
        <f t="shared" si="18"/>
        <v>-24057.8</v>
      </c>
      <c r="J62" s="35">
        <f t="shared" si="18"/>
        <v>-57273.6</v>
      </c>
      <c r="K62" s="35">
        <f aca="true" t="shared" si="19" ref="K62:K91">SUM(B62:J62)</f>
        <v>-985484.4</v>
      </c>
    </row>
    <row r="63" spans="1:11" ht="18.75" customHeight="1">
      <c r="A63" s="12" t="s">
        <v>76</v>
      </c>
      <c r="B63" s="35">
        <f>-ROUND(B9*$D$3,2)</f>
        <v>-111096.8</v>
      </c>
      <c r="C63" s="35">
        <f aca="true" t="shared" si="20" ref="C63:J63">-ROUND(C9*$D$3,2)</f>
        <v>-159968.6</v>
      </c>
      <c r="D63" s="35">
        <f t="shared" si="20"/>
        <v>-158593</v>
      </c>
      <c r="E63" s="35">
        <f t="shared" si="20"/>
        <v>-101194</v>
      </c>
      <c r="F63" s="35">
        <f t="shared" si="20"/>
        <v>-116492.8</v>
      </c>
      <c r="G63" s="35">
        <f t="shared" si="20"/>
        <v>-142640.6</v>
      </c>
      <c r="H63" s="35">
        <f t="shared" si="20"/>
        <v>-114167.2</v>
      </c>
      <c r="I63" s="35">
        <f t="shared" si="20"/>
        <v>-24057.8</v>
      </c>
      <c r="J63" s="35">
        <f t="shared" si="20"/>
        <v>-57273.6</v>
      </c>
      <c r="K63" s="35">
        <f t="shared" si="19"/>
        <v>-985484.4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C69:I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883144.8800000001</v>
      </c>
      <c r="C104" s="24">
        <f t="shared" si="22"/>
        <v>1263700.13</v>
      </c>
      <c r="D104" s="24">
        <f t="shared" si="22"/>
        <v>1670421.01</v>
      </c>
      <c r="E104" s="24">
        <f t="shared" si="22"/>
        <v>790233.46</v>
      </c>
      <c r="F104" s="24">
        <f t="shared" si="22"/>
        <v>1199639.32</v>
      </c>
      <c r="G104" s="24">
        <f t="shared" si="22"/>
        <v>1631549.9699999997</v>
      </c>
      <c r="H104" s="24">
        <f t="shared" si="22"/>
        <v>730116.8300000001</v>
      </c>
      <c r="I104" s="24">
        <f>+I105+I106</f>
        <v>301915.24</v>
      </c>
      <c r="J104" s="24">
        <f>+J105+J106</f>
        <v>562936.0300000001</v>
      </c>
      <c r="K104" s="48">
        <f>SUM(B104:J104)</f>
        <v>9033656.87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877750.4700000001</v>
      </c>
      <c r="C105" s="24">
        <f t="shared" si="23"/>
        <v>1240220.1199999999</v>
      </c>
      <c r="D105" s="24">
        <f t="shared" si="23"/>
        <v>1644966.2</v>
      </c>
      <c r="E105" s="24">
        <f t="shared" si="23"/>
        <v>767847.9299999999</v>
      </c>
      <c r="F105" s="24">
        <f t="shared" si="23"/>
        <v>1176022.32</v>
      </c>
      <c r="G105" s="24">
        <f t="shared" si="23"/>
        <v>1601934.5199999998</v>
      </c>
      <c r="H105" s="24">
        <f t="shared" si="23"/>
        <v>711981.2300000001</v>
      </c>
      <c r="I105" s="24">
        <f t="shared" si="23"/>
        <v>301915.24</v>
      </c>
      <c r="J105" s="24">
        <f t="shared" si="23"/>
        <v>551599.9800000001</v>
      </c>
      <c r="K105" s="48">
        <f>SUM(B105:J105)</f>
        <v>8874238.01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5394.409999999996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18135.600000000002</v>
      </c>
      <c r="I106" s="19">
        <f t="shared" si="24"/>
        <v>0</v>
      </c>
      <c r="J106" s="24">
        <f t="shared" si="24"/>
        <v>11336.05</v>
      </c>
      <c r="K106" s="48">
        <f>SUM(B106:J106)</f>
        <v>159418.86</v>
      </c>
    </row>
    <row r="107" spans="1:13" ht="18.75" customHeight="1">
      <c r="A107" s="16" t="s">
        <v>85</v>
      </c>
      <c r="B107" s="67">
        <v>-13301.760000000002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67">
        <v>-1934.7599999999984</v>
      </c>
      <c r="I107" s="19">
        <v>0</v>
      </c>
      <c r="J107" s="67">
        <v>-2664.84</v>
      </c>
      <c r="K107" s="48">
        <v>-17901.36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9033656.86</v>
      </c>
      <c r="L112" s="54"/>
    </row>
    <row r="113" spans="1:11" ht="18.75" customHeight="1">
      <c r="A113" s="26" t="s">
        <v>71</v>
      </c>
      <c r="B113" s="27">
        <v>113844.39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113844.39</v>
      </c>
    </row>
    <row r="114" spans="1:11" ht="18.75" customHeight="1">
      <c r="A114" s="26" t="s">
        <v>72</v>
      </c>
      <c r="B114" s="27">
        <v>769300.49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769300.49</v>
      </c>
    </row>
    <row r="115" spans="1:11" ht="18.75" customHeight="1">
      <c r="A115" s="26" t="s">
        <v>73</v>
      </c>
      <c r="B115" s="40">
        <v>0</v>
      </c>
      <c r="C115" s="27">
        <f>+C104</f>
        <v>1263700.13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1263700.13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1670421.01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1670421.01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790233.46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790233.46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226797.42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226797.42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420813.72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420813.72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64684.52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64684.52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487343.65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487343.65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503828.16</v>
      </c>
      <c r="H122" s="40">
        <v>0</v>
      </c>
      <c r="I122" s="40">
        <v>0</v>
      </c>
      <c r="J122" s="40">
        <v>0</v>
      </c>
      <c r="K122" s="41">
        <f t="shared" si="25"/>
        <v>503828.16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41327.29</v>
      </c>
      <c r="H123" s="40">
        <v>0</v>
      </c>
      <c r="I123" s="40">
        <v>0</v>
      </c>
      <c r="J123" s="40">
        <v>0</v>
      </c>
      <c r="K123" s="41">
        <f t="shared" si="25"/>
        <v>41327.29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240889.83</v>
      </c>
      <c r="H124" s="40">
        <v>0</v>
      </c>
      <c r="I124" s="40">
        <v>0</v>
      </c>
      <c r="J124" s="40">
        <v>0</v>
      </c>
      <c r="K124" s="41">
        <f t="shared" si="25"/>
        <v>240889.83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217704.19</v>
      </c>
      <c r="H125" s="40">
        <v>0</v>
      </c>
      <c r="I125" s="40">
        <v>0</v>
      </c>
      <c r="J125" s="40">
        <v>0</v>
      </c>
      <c r="K125" s="41">
        <f t="shared" si="25"/>
        <v>217704.19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627800.5</v>
      </c>
      <c r="H126" s="40">
        <v>0</v>
      </c>
      <c r="I126" s="40">
        <v>0</v>
      </c>
      <c r="J126" s="40">
        <v>0</v>
      </c>
      <c r="K126" s="41">
        <f t="shared" si="25"/>
        <v>627800.5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255050.56</v>
      </c>
      <c r="I127" s="40">
        <v>0</v>
      </c>
      <c r="J127" s="40">
        <v>0</v>
      </c>
      <c r="K127" s="41">
        <f t="shared" si="25"/>
        <v>255050.56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475066.27</v>
      </c>
      <c r="I128" s="40">
        <v>0</v>
      </c>
      <c r="J128" s="40">
        <v>0</v>
      </c>
      <c r="K128" s="41">
        <f t="shared" si="25"/>
        <v>475066.27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301915.24</v>
      </c>
      <c r="J129" s="40">
        <v>0</v>
      </c>
      <c r="K129" s="41">
        <f t="shared" si="25"/>
        <v>301915.24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562936.03</v>
      </c>
      <c r="K130" s="44">
        <f t="shared" si="25"/>
        <v>562936.03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2016-12-15T18:45:29Z</dcterms:modified>
  <cp:category/>
  <cp:version/>
  <cp:contentType/>
  <cp:contentStatus/>
</cp:coreProperties>
</file>