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<sst xmlns="http://schemas.openxmlformats.org/spreadsheetml/2006/main" count="105" uniqueCount="103">
  <si>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</si>
  <si>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</si>
  <si>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</si>
  <si>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</si>
  <si>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</si>
  <si>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</si>
  <si>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</si>
  <si>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</si>
  <si>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</si>
  <si>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</si>
  <si>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</si>
  <si>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</si>
  <si>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</si>
  <si>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</si>
  <si>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</si>
  <si>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</si>
  <si>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</si>
  <si>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</si>
  <si>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</si>
  <si>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</si>
  <si>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</si>
  <si>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</si>
  <si>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</si>
  <si>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</si>
  <si>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</si>
  <si>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</si>
  <si>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</si>
  <si>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</si>
  <si>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</si>
  <si>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</si>
  <si>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</si>
  <si>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</si>
  <si>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</si>
  <si>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</si>
  <si>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</si>
  <si>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</si>
  <si>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</si>
  <si>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</si>
  <si>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</si>
  <si>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</si>
  <si>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</si>
  <si>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</si>
  <si>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</si>
  <si>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</si>
  <si>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</si>
  <si>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</si>
  <si>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</si>
  <si>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</si>
  <si>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</si>
  <si>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</si>
  <si>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</si>
  <si>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</si>
  <si>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</si>
  <si>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</si>
  <si>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</si>
  <si>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</si>
  <si>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</si>
  <si>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</si>
  <si>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</si>
  <si>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</si>
  <si>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</si>
  <si>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</si>
  <si>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</si>
  <si>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</si>
  <si>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</si>
  <si>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</si>
  <si>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</si>
  <si>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</si>
  <si>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</si>
  <si>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</si>
  <si>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</si>
  <si>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</si>
  <si>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</si>
  <si>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</si>
  <si>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</si>
  <si>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</si>
  <si>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</si>
  <si>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</si>
  <si>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</si>
  <si>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</si>
  <si>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</si>
  <si>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</si>
  <si>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</si>
  <si>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</si>
  <si>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</si>
  <si>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</si>
  <si>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</si>
  <si>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</si>
  <si>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</si>
  <si>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</si>
  <si>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</si>
  <si>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</si>
  <si>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</si>
  <si>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</si>
  <si>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</si>
  <si>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</si>
  <si>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</si>
  <si>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</si>
  <si>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</si>
  <si>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</si>
  <si>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</si>
  <si>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</si>
  <si>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30/08/16 - VENCIMENTO 09/09/16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</si>
</sst>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526720</v>
      </c>
      <c r="C7" s="10">
        <f>C8+C20+C24</f>
        <v>388811</v>
      </c>
      <c r="D7" s="10">
        <f>D8+D20+D24</f>
        <v>389025</v>
      </c>
      <c r="E7" s="10">
        <f>E8+E20+E24</f>
        <v>65494</v>
      </c>
      <c r="F7" s="10">
        <f aca="true" t="shared" si="0" ref="F7:M7">F8+F20+F24</f>
        <v>329239</v>
      </c>
      <c r="G7" s="10">
        <f t="shared" si="0"/>
        <v>534933</v>
      </c>
      <c r="H7" s="10">
        <f t="shared" si="0"/>
        <v>484499</v>
      </c>
      <c r="I7" s="10">
        <f t="shared" si="0"/>
        <v>427934</v>
      </c>
      <c r="J7" s="10">
        <f t="shared" si="0"/>
        <v>304306</v>
      </c>
      <c r="K7" s="10">
        <f t="shared" si="0"/>
        <v>365883</v>
      </c>
      <c r="L7" s="10">
        <f t="shared" si="0"/>
        <v>156739</v>
      </c>
      <c r="M7" s="10">
        <f t="shared" si="0"/>
        <v>92252</v>
      </c>
      <c r="N7" s="10">
        <f>+N8+N20+N24</f>
        <v>4065835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222395</v>
      </c>
      <c r="C8" s="12">
        <f>+C9+C12+C16</f>
        <v>177349</v>
      </c>
      <c r="D8" s="12">
        <f>+D9+D12+D16</f>
        <v>193946</v>
      </c>
      <c r="E8" s="12">
        <f>+E9+E12+E16</f>
        <v>29764</v>
      </c>
      <c r="F8" s="12">
        <f aca="true" t="shared" si="1" ref="F8:M8">+F9+F12+F16</f>
        <v>148487</v>
      </c>
      <c r="G8" s="12">
        <f t="shared" si="1"/>
        <v>252482</v>
      </c>
      <c r="H8" s="12">
        <f t="shared" si="1"/>
        <v>224784</v>
      </c>
      <c r="I8" s="12">
        <f t="shared" si="1"/>
        <v>202816</v>
      </c>
      <c r="J8" s="12">
        <f t="shared" si="1"/>
        <v>144760</v>
      </c>
      <c r="K8" s="12">
        <f t="shared" si="1"/>
        <v>163969</v>
      </c>
      <c r="L8" s="12">
        <f t="shared" si="1"/>
        <v>79779</v>
      </c>
      <c r="M8" s="12">
        <f t="shared" si="1"/>
        <v>48742</v>
      </c>
      <c r="N8" s="12">
        <f>SUM(B8:M8)</f>
        <v>1889273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18753</v>
      </c>
      <c r="C9" s="14">
        <v>18660</v>
      </c>
      <c r="D9" s="14">
        <v>12322</v>
      </c>
      <c r="E9" s="14">
        <v>1782</v>
      </c>
      <c r="F9" s="14">
        <v>10711</v>
      </c>
      <c r="G9" s="14">
        <v>20526</v>
      </c>
      <c r="H9" s="14">
        <v>24982</v>
      </c>
      <c r="I9" s="14">
        <v>11714</v>
      </c>
      <c r="J9" s="14">
        <v>15490</v>
      </c>
      <c r="K9" s="14">
        <v>11775</v>
      </c>
      <c r="L9" s="14">
        <v>8639</v>
      </c>
      <c r="M9" s="14">
        <v>5402</v>
      </c>
      <c r="N9" s="12">
        <f aca="true" t="shared" si="2" ref="N9:N19">SUM(B9:M9)</f>
        <v>160756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18753</v>
      </c>
      <c r="C10" s="14">
        <f>+C9-C11</f>
        <v>18660</v>
      </c>
      <c r="D10" s="14">
        <f>+D9-D11</f>
        <v>12322</v>
      </c>
      <c r="E10" s="14">
        <f>+E9-E11</f>
        <v>1782</v>
      </c>
      <c r="F10" s="14">
        <f aca="true" t="shared" si="3" ref="F10:M10">+F9-F11</f>
        <v>10711</v>
      </c>
      <c r="G10" s="14">
        <f t="shared" si="3"/>
        <v>20526</v>
      </c>
      <c r="H10" s="14">
        <f t="shared" si="3"/>
        <v>24982</v>
      </c>
      <c r="I10" s="14">
        <f t="shared" si="3"/>
        <v>11714</v>
      </c>
      <c r="J10" s="14">
        <f t="shared" si="3"/>
        <v>15490</v>
      </c>
      <c r="K10" s="14">
        <f t="shared" si="3"/>
        <v>11775</v>
      </c>
      <c r="L10" s="14">
        <f t="shared" si="3"/>
        <v>8639</v>
      </c>
      <c r="M10" s="14">
        <f t="shared" si="3"/>
        <v>5402</v>
      </c>
      <c r="N10" s="12">
        <f t="shared" si="2"/>
        <v>160756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174798</v>
      </c>
      <c r="C12" s="14">
        <f>C13+C14+C15</f>
        <v>138524</v>
      </c>
      <c r="D12" s="14">
        <f>D13+D14+D15</f>
        <v>159734</v>
      </c>
      <c r="E12" s="14">
        <f>E13+E14+E15</f>
        <v>24640</v>
      </c>
      <c r="F12" s="14">
        <f aca="true" t="shared" si="4" ref="F12:M12">F13+F14+F15</f>
        <v>119368</v>
      </c>
      <c r="G12" s="14">
        <f t="shared" si="4"/>
        <v>200340</v>
      </c>
      <c r="H12" s="14">
        <f t="shared" si="4"/>
        <v>173460</v>
      </c>
      <c r="I12" s="14">
        <f t="shared" si="4"/>
        <v>164481</v>
      </c>
      <c r="J12" s="14">
        <f t="shared" si="4"/>
        <v>111812</v>
      </c>
      <c r="K12" s="14">
        <f t="shared" si="4"/>
        <v>128507</v>
      </c>
      <c r="L12" s="14">
        <f t="shared" si="4"/>
        <v>62216</v>
      </c>
      <c r="M12" s="14">
        <f t="shared" si="4"/>
        <v>38710</v>
      </c>
      <c r="N12" s="12">
        <f t="shared" si="2"/>
        <v>1496590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86191</v>
      </c>
      <c r="C13" s="14">
        <v>69853</v>
      </c>
      <c r="D13" s="14">
        <v>77983</v>
      </c>
      <c r="E13" s="14">
        <v>12243</v>
      </c>
      <c r="F13" s="14">
        <v>58446</v>
      </c>
      <c r="G13" s="14">
        <v>99722</v>
      </c>
      <c r="H13" s="14">
        <v>90692</v>
      </c>
      <c r="I13" s="14">
        <v>84478</v>
      </c>
      <c r="J13" s="14">
        <v>55307</v>
      </c>
      <c r="K13" s="14">
        <v>63322</v>
      </c>
      <c r="L13" s="14">
        <v>30201</v>
      </c>
      <c r="M13" s="14">
        <v>18235</v>
      </c>
      <c r="N13" s="12">
        <f t="shared" si="2"/>
        <v>746673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83903</v>
      </c>
      <c r="C14" s="14">
        <v>62716</v>
      </c>
      <c r="D14" s="14">
        <v>78520</v>
      </c>
      <c r="E14" s="14">
        <v>11507</v>
      </c>
      <c r="F14" s="14">
        <v>57097</v>
      </c>
      <c r="G14" s="14">
        <v>92112</v>
      </c>
      <c r="H14" s="14">
        <v>76757</v>
      </c>
      <c r="I14" s="14">
        <v>76966</v>
      </c>
      <c r="J14" s="14">
        <v>53064</v>
      </c>
      <c r="K14" s="14">
        <v>62013</v>
      </c>
      <c r="L14" s="14">
        <v>29969</v>
      </c>
      <c r="M14" s="14">
        <v>19602</v>
      </c>
      <c r="N14" s="12">
        <f t="shared" si="2"/>
        <v>704226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4704</v>
      </c>
      <c r="C15" s="14">
        <v>5955</v>
      </c>
      <c r="D15" s="14">
        <v>3231</v>
      </c>
      <c r="E15" s="14">
        <v>890</v>
      </c>
      <c r="F15" s="14">
        <v>3825</v>
      </c>
      <c r="G15" s="14">
        <v>8506</v>
      </c>
      <c r="H15" s="14">
        <v>6011</v>
      </c>
      <c r="I15" s="14">
        <v>3037</v>
      </c>
      <c r="J15" s="14">
        <v>3441</v>
      </c>
      <c r="K15" s="14">
        <v>3172</v>
      </c>
      <c r="L15" s="14">
        <v>2046</v>
      </c>
      <c r="M15" s="14">
        <v>873</v>
      </c>
      <c r="N15" s="12">
        <f t="shared" si="2"/>
        <v>45691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28844</v>
      </c>
      <c r="C16" s="14">
        <f>C17+C18+C19</f>
        <v>20165</v>
      </c>
      <c r="D16" s="14">
        <f>D17+D18+D19</f>
        <v>21890</v>
      </c>
      <c r="E16" s="14">
        <f>E17+E18+E19</f>
        <v>3342</v>
      </c>
      <c r="F16" s="14">
        <f aca="true" t="shared" si="5" ref="F16:M16">F17+F18+F19</f>
        <v>18408</v>
      </c>
      <c r="G16" s="14">
        <f t="shared" si="5"/>
        <v>31616</v>
      </c>
      <c r="H16" s="14">
        <f t="shared" si="5"/>
        <v>26342</v>
      </c>
      <c r="I16" s="14">
        <f t="shared" si="5"/>
        <v>26621</v>
      </c>
      <c r="J16" s="14">
        <f t="shared" si="5"/>
        <v>17458</v>
      </c>
      <c r="K16" s="14">
        <f t="shared" si="5"/>
        <v>23687</v>
      </c>
      <c r="L16" s="14">
        <f t="shared" si="5"/>
        <v>8924</v>
      </c>
      <c r="M16" s="14">
        <f t="shared" si="5"/>
        <v>4630</v>
      </c>
      <c r="N16" s="12">
        <f t="shared" si="2"/>
        <v>231927</v>
      </c>
    </row>
    <row r="17" spans="1:25" ht="18.75" customHeight="1">
      <c r="A17" s="15" t="s">
        <v>16</v>
      </c>
      <c r="B17" s="14">
        <v>16602</v>
      </c>
      <c r="C17" s="14">
        <v>12372</v>
      </c>
      <c r="D17" s="14">
        <v>11321</v>
      </c>
      <c r="E17" s="14">
        <v>1938</v>
      </c>
      <c r="F17" s="14">
        <v>10311</v>
      </c>
      <c r="G17" s="14">
        <v>18152</v>
      </c>
      <c r="H17" s="14">
        <v>15445</v>
      </c>
      <c r="I17" s="14">
        <v>15996</v>
      </c>
      <c r="J17" s="14">
        <v>10173</v>
      </c>
      <c r="K17" s="14">
        <v>13819</v>
      </c>
      <c r="L17" s="14">
        <v>5204</v>
      </c>
      <c r="M17" s="14">
        <v>2624</v>
      </c>
      <c r="N17" s="12">
        <f t="shared" si="2"/>
        <v>133957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11098</v>
      </c>
      <c r="C18" s="14">
        <v>6435</v>
      </c>
      <c r="D18" s="14">
        <v>9777</v>
      </c>
      <c r="E18" s="14">
        <v>1245</v>
      </c>
      <c r="F18" s="14">
        <v>6970</v>
      </c>
      <c r="G18" s="14">
        <v>11368</v>
      </c>
      <c r="H18" s="14">
        <v>9528</v>
      </c>
      <c r="I18" s="14">
        <v>9939</v>
      </c>
      <c r="J18" s="14">
        <v>6559</v>
      </c>
      <c r="K18" s="14">
        <v>9231</v>
      </c>
      <c r="L18" s="14">
        <v>3363</v>
      </c>
      <c r="M18" s="14">
        <v>1841</v>
      </c>
      <c r="N18" s="12">
        <f t="shared" si="2"/>
        <v>87354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1144</v>
      </c>
      <c r="C19" s="14">
        <v>1358</v>
      </c>
      <c r="D19" s="14">
        <v>792</v>
      </c>
      <c r="E19" s="14">
        <v>159</v>
      </c>
      <c r="F19" s="14">
        <v>1127</v>
      </c>
      <c r="G19" s="14">
        <v>2096</v>
      </c>
      <c r="H19" s="14">
        <v>1369</v>
      </c>
      <c r="I19" s="14">
        <v>686</v>
      </c>
      <c r="J19" s="14">
        <v>726</v>
      </c>
      <c r="K19" s="14">
        <v>637</v>
      </c>
      <c r="L19" s="14">
        <v>357</v>
      </c>
      <c r="M19" s="14">
        <v>165</v>
      </c>
      <c r="N19" s="12">
        <f t="shared" si="2"/>
        <v>10616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129536</v>
      </c>
      <c r="C20" s="18">
        <f>C21+C22+C23</f>
        <v>81263</v>
      </c>
      <c r="D20" s="18">
        <f>D21+D22+D23</f>
        <v>75944</v>
      </c>
      <c r="E20" s="18">
        <f>E21+E22+E23</f>
        <v>12942</v>
      </c>
      <c r="F20" s="18">
        <f aca="true" t="shared" si="6" ref="F20:M20">F21+F22+F23</f>
        <v>65210</v>
      </c>
      <c r="G20" s="18">
        <f t="shared" si="6"/>
        <v>106152</v>
      </c>
      <c r="H20" s="18">
        <f t="shared" si="6"/>
        <v>111653</v>
      </c>
      <c r="I20" s="18">
        <f t="shared" si="6"/>
        <v>103244</v>
      </c>
      <c r="J20" s="18">
        <f t="shared" si="6"/>
        <v>67757</v>
      </c>
      <c r="K20" s="18">
        <f t="shared" si="6"/>
        <v>100925</v>
      </c>
      <c r="L20" s="18">
        <f t="shared" si="6"/>
        <v>41449</v>
      </c>
      <c r="M20" s="18">
        <f t="shared" si="6"/>
        <v>23567</v>
      </c>
      <c r="N20" s="12">
        <f aca="true" t="shared" si="7" ref="N20:N26">SUM(B20:M20)</f>
        <v>919642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69219</v>
      </c>
      <c r="C21" s="14">
        <v>47175</v>
      </c>
      <c r="D21" s="14">
        <v>42276</v>
      </c>
      <c r="E21" s="14">
        <v>7336</v>
      </c>
      <c r="F21" s="14">
        <v>36269</v>
      </c>
      <c r="G21" s="14">
        <v>61048</v>
      </c>
      <c r="H21" s="14">
        <v>65739</v>
      </c>
      <c r="I21" s="14">
        <v>58991</v>
      </c>
      <c r="J21" s="14">
        <v>37745</v>
      </c>
      <c r="K21" s="14">
        <v>54531</v>
      </c>
      <c r="L21" s="14">
        <v>22302</v>
      </c>
      <c r="M21" s="14">
        <v>12308</v>
      </c>
      <c r="N21" s="12">
        <f t="shared" si="7"/>
        <v>514939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57863</v>
      </c>
      <c r="C22" s="14">
        <v>31897</v>
      </c>
      <c r="D22" s="14">
        <v>32470</v>
      </c>
      <c r="E22" s="14">
        <v>5278</v>
      </c>
      <c r="F22" s="14">
        <v>27504</v>
      </c>
      <c r="G22" s="14">
        <v>42178</v>
      </c>
      <c r="H22" s="14">
        <v>43710</v>
      </c>
      <c r="I22" s="14">
        <v>42643</v>
      </c>
      <c r="J22" s="14">
        <v>28622</v>
      </c>
      <c r="K22" s="14">
        <v>44650</v>
      </c>
      <c r="L22" s="14">
        <v>18268</v>
      </c>
      <c r="M22" s="14">
        <v>10860</v>
      </c>
      <c r="N22" s="12">
        <f t="shared" si="7"/>
        <v>385943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2454</v>
      </c>
      <c r="C23" s="14">
        <v>2191</v>
      </c>
      <c r="D23" s="14">
        <v>1198</v>
      </c>
      <c r="E23" s="14">
        <v>328</v>
      </c>
      <c r="F23" s="14">
        <v>1437</v>
      </c>
      <c r="G23" s="14">
        <v>2926</v>
      </c>
      <c r="H23" s="14">
        <v>2204</v>
      </c>
      <c r="I23" s="14">
        <v>1610</v>
      </c>
      <c r="J23" s="14">
        <v>1390</v>
      </c>
      <c r="K23" s="14">
        <v>1744</v>
      </c>
      <c r="L23" s="14">
        <v>879</v>
      </c>
      <c r="M23" s="14">
        <v>399</v>
      </c>
      <c r="N23" s="12">
        <f t="shared" si="7"/>
        <v>18760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174789</v>
      </c>
      <c r="C24" s="14">
        <f>C25+C26</f>
        <v>130199</v>
      </c>
      <c r="D24" s="14">
        <f>D25+D26</f>
        <v>119135</v>
      </c>
      <c r="E24" s="14">
        <f>E25+E26</f>
        <v>22788</v>
      </c>
      <c r="F24" s="14">
        <f aca="true" t="shared" si="8" ref="F24:M24">F25+F26</f>
        <v>115542</v>
      </c>
      <c r="G24" s="14">
        <f t="shared" si="8"/>
        <v>176299</v>
      </c>
      <c r="H24" s="14">
        <f t="shared" si="8"/>
        <v>148062</v>
      </c>
      <c r="I24" s="14">
        <f t="shared" si="8"/>
        <v>121874</v>
      </c>
      <c r="J24" s="14">
        <f t="shared" si="8"/>
        <v>91789</v>
      </c>
      <c r="K24" s="14">
        <f t="shared" si="8"/>
        <v>100989</v>
      </c>
      <c r="L24" s="14">
        <f t="shared" si="8"/>
        <v>35511</v>
      </c>
      <c r="M24" s="14">
        <f t="shared" si="8"/>
        <v>19943</v>
      </c>
      <c r="N24" s="12">
        <f t="shared" si="7"/>
        <v>1256920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76787</v>
      </c>
      <c r="C25" s="14">
        <v>63400</v>
      </c>
      <c r="D25" s="14">
        <v>57358</v>
      </c>
      <c r="E25" s="14">
        <v>12035</v>
      </c>
      <c r="F25" s="14">
        <v>55279</v>
      </c>
      <c r="G25" s="14">
        <v>87145</v>
      </c>
      <c r="H25" s="14">
        <v>75558</v>
      </c>
      <c r="I25" s="14">
        <v>53226</v>
      </c>
      <c r="J25" s="14">
        <v>45183</v>
      </c>
      <c r="K25" s="14">
        <v>44331</v>
      </c>
      <c r="L25" s="14">
        <v>15882</v>
      </c>
      <c r="M25" s="14">
        <v>7667</v>
      </c>
      <c r="N25" s="12">
        <f t="shared" si="7"/>
        <v>593851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98002</v>
      </c>
      <c r="C26" s="14">
        <v>66799</v>
      </c>
      <c r="D26" s="14">
        <v>61777</v>
      </c>
      <c r="E26" s="14">
        <v>10753</v>
      </c>
      <c r="F26" s="14">
        <v>60263</v>
      </c>
      <c r="G26" s="14">
        <v>89154</v>
      </c>
      <c r="H26" s="14">
        <v>72504</v>
      </c>
      <c r="I26" s="14">
        <v>68648</v>
      </c>
      <c r="J26" s="14">
        <v>46606</v>
      </c>
      <c r="K26" s="14">
        <v>56658</v>
      </c>
      <c r="L26" s="14">
        <v>19629</v>
      </c>
      <c r="M26" s="14">
        <v>12276</v>
      </c>
      <c r="N26" s="12">
        <f t="shared" si="7"/>
        <v>663069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1068814.5158912</v>
      </c>
      <c r="C36" s="61">
        <f aca="true" t="shared" si="11" ref="C36:M36">C37+C38+C39+C40</f>
        <v>762335.4782354999</v>
      </c>
      <c r="D36" s="61">
        <f t="shared" si="11"/>
        <v>716128.81070125</v>
      </c>
      <c r="E36" s="61">
        <f t="shared" si="11"/>
        <v>165286.3022896</v>
      </c>
      <c r="F36" s="61">
        <f t="shared" si="11"/>
        <v>697725.5558999501</v>
      </c>
      <c r="G36" s="61">
        <f t="shared" si="11"/>
        <v>898888.9082000001</v>
      </c>
      <c r="H36" s="61">
        <f t="shared" si="11"/>
        <v>952951.6490999999</v>
      </c>
      <c r="I36" s="61">
        <f t="shared" si="11"/>
        <v>821574.5322212</v>
      </c>
      <c r="J36" s="61">
        <f t="shared" si="11"/>
        <v>658060.6206958</v>
      </c>
      <c r="K36" s="61">
        <f t="shared" si="11"/>
        <v>756558.95613808</v>
      </c>
      <c r="L36" s="61">
        <f t="shared" si="11"/>
        <v>384738.04980677</v>
      </c>
      <c r="M36" s="61">
        <f t="shared" si="11"/>
        <v>221845.10611712</v>
      </c>
      <c r="N36" s="61">
        <f>N37+N38+N39+N40</f>
        <v>8104908.48529647</v>
      </c>
    </row>
    <row r="37" spans="1:14" ht="18.75" customHeight="1">
      <c r="A37" s="58" t="s">
        <v>55</v>
      </c>
      <c r="B37" s="55">
        <f aca="true" t="shared" si="12" ref="B37:M37">B29*B7</f>
        <v>1068820.224</v>
      </c>
      <c r="C37" s="55">
        <f t="shared" si="12"/>
        <v>762225.0843999999</v>
      </c>
      <c r="D37" s="55">
        <f t="shared" si="12"/>
        <v>706002.57</v>
      </c>
      <c r="E37" s="55">
        <f t="shared" si="12"/>
        <v>165051.4294</v>
      </c>
      <c r="F37" s="55">
        <f t="shared" si="12"/>
        <v>697657.4410000001</v>
      </c>
      <c r="G37" s="55">
        <f t="shared" si="12"/>
        <v>898954.9065</v>
      </c>
      <c r="H37" s="55">
        <f t="shared" si="12"/>
        <v>952767.2834999999</v>
      </c>
      <c r="I37" s="55">
        <f t="shared" si="12"/>
        <v>821462.1063999999</v>
      </c>
      <c r="J37" s="55">
        <f t="shared" si="12"/>
        <v>657879.1414000001</v>
      </c>
      <c r="K37" s="55">
        <f t="shared" si="12"/>
        <v>756243.5727</v>
      </c>
      <c r="L37" s="55">
        <f t="shared" si="12"/>
        <v>384621.8321</v>
      </c>
      <c r="M37" s="55">
        <f t="shared" si="12"/>
        <v>221801.4836</v>
      </c>
      <c r="N37" s="57">
        <f>SUM(B37:M37)</f>
        <v>8093487.075</v>
      </c>
    </row>
    <row r="38" spans="1:14" ht="18.75" customHeight="1">
      <c r="A38" s="58" t="s">
        <v>56</v>
      </c>
      <c r="B38" s="55">
        <f aca="true" t="shared" si="13" ref="B38:M38">B30*B7</f>
        <v>-3262.7881088</v>
      </c>
      <c r="C38" s="55">
        <f t="shared" si="13"/>
        <v>-2282.1261645</v>
      </c>
      <c r="D38" s="55">
        <f t="shared" si="13"/>
        <v>-2159.0692987499997</v>
      </c>
      <c r="E38" s="55">
        <f t="shared" si="13"/>
        <v>-411.4071104</v>
      </c>
      <c r="F38" s="55">
        <f t="shared" si="13"/>
        <v>-2093.28510005</v>
      </c>
      <c r="G38" s="55">
        <f t="shared" si="13"/>
        <v>-2728.1583</v>
      </c>
      <c r="H38" s="55">
        <f t="shared" si="13"/>
        <v>-2713.1944</v>
      </c>
      <c r="I38" s="55">
        <f t="shared" si="13"/>
        <v>-2434.1741788</v>
      </c>
      <c r="J38" s="55">
        <f t="shared" si="13"/>
        <v>-1937.1207042</v>
      </c>
      <c r="K38" s="55">
        <f t="shared" si="13"/>
        <v>-2286.85656192</v>
      </c>
      <c r="L38" s="55">
        <f t="shared" si="13"/>
        <v>-1154.94229323</v>
      </c>
      <c r="M38" s="55">
        <f t="shared" si="13"/>
        <v>-675.41748288</v>
      </c>
      <c r="N38" s="25">
        <f>SUM(B38:M38)</f>
        <v>-24138.53970353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-71261.4</v>
      </c>
      <c r="C42" s="25">
        <f aca="true" t="shared" si="15" ref="C42:M42">+C43+C46+C54+C55</f>
        <v>-70908</v>
      </c>
      <c r="D42" s="25">
        <f t="shared" si="15"/>
        <v>-46823.6</v>
      </c>
      <c r="E42" s="25">
        <f t="shared" si="15"/>
        <v>-6771.6</v>
      </c>
      <c r="F42" s="25">
        <f t="shared" si="15"/>
        <v>-40701.8</v>
      </c>
      <c r="G42" s="25">
        <f t="shared" si="15"/>
        <v>-77998.8</v>
      </c>
      <c r="H42" s="25">
        <f t="shared" si="15"/>
        <v>-94931.6</v>
      </c>
      <c r="I42" s="25">
        <f t="shared" si="15"/>
        <v>-44513.2</v>
      </c>
      <c r="J42" s="25">
        <f t="shared" si="15"/>
        <v>-58862</v>
      </c>
      <c r="K42" s="25">
        <f t="shared" si="15"/>
        <v>-44745</v>
      </c>
      <c r="L42" s="25">
        <f t="shared" si="15"/>
        <v>-32828.2</v>
      </c>
      <c r="M42" s="25">
        <f t="shared" si="15"/>
        <v>-20527.6</v>
      </c>
      <c r="N42" s="25">
        <f>+N43+N46+N54+N55</f>
        <v>-610872.7999999999</v>
      </c>
    </row>
    <row r="43" spans="1:14" ht="18.75" customHeight="1">
      <c r="A43" s="17" t="s">
        <v>60</v>
      </c>
      <c r="B43" s="26">
        <f>B44+B45</f>
        <v>-71261.4</v>
      </c>
      <c r="C43" s="26">
        <f>C44+C45</f>
        <v>-70908</v>
      </c>
      <c r="D43" s="26">
        <f>D44+D45</f>
        <v>-46823.6</v>
      </c>
      <c r="E43" s="26">
        <f>E44+E45</f>
        <v>-6771.6</v>
      </c>
      <c r="F43" s="26">
        <f aca="true" t="shared" si="16" ref="F43:M43">F44+F45</f>
        <v>-40701.8</v>
      </c>
      <c r="G43" s="26">
        <f t="shared" si="16"/>
        <v>-77998.8</v>
      </c>
      <c r="H43" s="26">
        <f t="shared" si="16"/>
        <v>-94931.6</v>
      </c>
      <c r="I43" s="26">
        <f t="shared" si="16"/>
        <v>-44513.2</v>
      </c>
      <c r="J43" s="26">
        <f t="shared" si="16"/>
        <v>-58862</v>
      </c>
      <c r="K43" s="26">
        <f t="shared" si="16"/>
        <v>-44745</v>
      </c>
      <c r="L43" s="26">
        <f t="shared" si="16"/>
        <v>-32828.2</v>
      </c>
      <c r="M43" s="26">
        <f t="shared" si="16"/>
        <v>-20527.6</v>
      </c>
      <c r="N43" s="25">
        <f aca="true" t="shared" si="17" ref="N43:N55">SUM(B43:M43)</f>
        <v>-610872.7999999999</v>
      </c>
    </row>
    <row r="44" spans="1:25" ht="18.75" customHeight="1">
      <c r="A44" s="13" t="s">
        <v>61</v>
      </c>
      <c r="B44" s="20">
        <f>ROUND(-B9*$D$3,2)</f>
        <v>-71261.4</v>
      </c>
      <c r="C44" s="20">
        <f>ROUND(-C9*$D$3,2)</f>
        <v>-70908</v>
      </c>
      <c r="D44" s="20">
        <f>ROUND(-D9*$D$3,2)</f>
        <v>-46823.6</v>
      </c>
      <c r="E44" s="20">
        <f>ROUND(-E9*$D$3,2)</f>
        <v>-6771.6</v>
      </c>
      <c r="F44" s="20">
        <f aca="true" t="shared" si="18" ref="F44:M44">ROUND(-F9*$D$3,2)</f>
        <v>-40701.8</v>
      </c>
      <c r="G44" s="20">
        <f t="shared" si="18"/>
        <v>-77998.8</v>
      </c>
      <c r="H44" s="20">
        <f t="shared" si="18"/>
        <v>-94931.6</v>
      </c>
      <c r="I44" s="20">
        <f t="shared" si="18"/>
        <v>-44513.2</v>
      </c>
      <c r="J44" s="20">
        <f t="shared" si="18"/>
        <v>-58862</v>
      </c>
      <c r="K44" s="20">
        <f t="shared" si="18"/>
        <v>-44745</v>
      </c>
      <c r="L44" s="20">
        <f t="shared" si="18"/>
        <v>-32828.2</v>
      </c>
      <c r="M44" s="20">
        <f t="shared" si="18"/>
        <v>-20527.6</v>
      </c>
      <c r="N44" s="47">
        <f t="shared" si="17"/>
        <v>-610872.7999999999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997553.1158911999</v>
      </c>
      <c r="C57" s="29">
        <f t="shared" si="21"/>
        <v>691427.4782354999</v>
      </c>
      <c r="D57" s="29">
        <f t="shared" si="21"/>
        <v>669305.21070125</v>
      </c>
      <c r="E57" s="29">
        <f t="shared" si="21"/>
        <v>158514.70228959998</v>
      </c>
      <c r="F57" s="29">
        <f t="shared" si="21"/>
        <v>657023.75589995</v>
      </c>
      <c r="G57" s="29">
        <f t="shared" si="21"/>
        <v>820890.1082</v>
      </c>
      <c r="H57" s="29">
        <f t="shared" si="21"/>
        <v>858020.0491</v>
      </c>
      <c r="I57" s="29">
        <f t="shared" si="21"/>
        <v>777061.3322212</v>
      </c>
      <c r="J57" s="29">
        <f t="shared" si="21"/>
        <v>599198.6206958</v>
      </c>
      <c r="K57" s="29">
        <f t="shared" si="21"/>
        <v>711813.95613808</v>
      </c>
      <c r="L57" s="29">
        <f t="shared" si="21"/>
        <v>351909.84980677</v>
      </c>
      <c r="M57" s="29">
        <f t="shared" si="21"/>
        <v>201317.50611712</v>
      </c>
      <c r="N57" s="29">
        <f>SUM(B57:M57)</f>
        <v>7494035.685296469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997553.1100000001</v>
      </c>
      <c r="C60" s="36">
        <f aca="true" t="shared" si="22" ref="C60:M60">SUM(C61:C74)</f>
        <v>691427.48</v>
      </c>
      <c r="D60" s="36">
        <f t="shared" si="22"/>
        <v>669305.21</v>
      </c>
      <c r="E60" s="36">
        <f t="shared" si="22"/>
        <v>158514.7</v>
      </c>
      <c r="F60" s="36">
        <f t="shared" si="22"/>
        <v>657023.75</v>
      </c>
      <c r="G60" s="36">
        <f t="shared" si="22"/>
        <v>820890.11</v>
      </c>
      <c r="H60" s="36">
        <f t="shared" si="22"/>
        <v>858020.0599999999</v>
      </c>
      <c r="I60" s="36">
        <f t="shared" si="22"/>
        <v>777061.34</v>
      </c>
      <c r="J60" s="36">
        <f t="shared" si="22"/>
        <v>599198.62</v>
      </c>
      <c r="K60" s="36">
        <f t="shared" si="22"/>
        <v>711813.95</v>
      </c>
      <c r="L60" s="36">
        <f t="shared" si="22"/>
        <v>351909.85</v>
      </c>
      <c r="M60" s="36">
        <f t="shared" si="22"/>
        <v>201317.5</v>
      </c>
      <c r="N60" s="29">
        <f>SUM(N61:N74)</f>
        <v>7494035.68</v>
      </c>
    </row>
    <row r="61" spans="1:15" ht="18.75" customHeight="1">
      <c r="A61" s="17" t="s">
        <v>75</v>
      </c>
      <c r="B61" s="36">
        <v>200508.93</v>
      </c>
      <c r="C61" s="36">
        <v>204026.08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404535.01</v>
      </c>
      <c r="O61"/>
    </row>
    <row r="62" spans="1:15" ht="18.75" customHeight="1">
      <c r="A62" s="17" t="s">
        <v>76</v>
      </c>
      <c r="B62" s="36">
        <v>797044.18</v>
      </c>
      <c r="C62" s="36">
        <v>487401.4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1284445.58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669305.21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669305.21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158514.7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158514.7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657023.75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657023.75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820890.11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820890.11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659739.73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659739.73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198280.33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198280.33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777061.34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777061.34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599198.62</v>
      </c>
      <c r="K70" s="35">
        <v>0</v>
      </c>
      <c r="L70" s="35">
        <v>0</v>
      </c>
      <c r="M70" s="35">
        <v>0</v>
      </c>
      <c r="N70" s="29">
        <f t="shared" si="23"/>
        <v>599198.62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711813.95</v>
      </c>
      <c r="L71" s="35">
        <v>0</v>
      </c>
      <c r="M71" s="62"/>
      <c r="N71" s="26">
        <f t="shared" si="23"/>
        <v>711813.95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351909.85</v>
      </c>
      <c r="M72" s="35">
        <v>0</v>
      </c>
      <c r="N72" s="29">
        <f t="shared" si="23"/>
        <v>351909.85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201317.5</v>
      </c>
      <c r="N73" s="26">
        <f t="shared" si="23"/>
        <v>201317.5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2.2613498989684144</v>
      </c>
      <c r="C78" s="45">
        <v>2.2305636965922164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1.9787371628648687</v>
      </c>
      <c r="C79" s="45">
        <v>1.8661941781285705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1.8148059911348884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2.52368617414725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2.119206885879103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1.6803766232406676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1.9775733546903058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1.9328527428892055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1.9198627176648735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2.162496371073196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2.0677619789333748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2.454641472810022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2.404772862562546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2016-09-08T14:20:17Z</dcterms:modified>
  <cp:category/>
  <cp:version/>
  <cp:contentType/>
  <cp:contentStatus/>
</cp:coreProperties>
</file>