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<sst xmlns="http://schemas.openxmlformats.org/spreadsheetml/2006/main" count="105" uniqueCount="103">
  <si>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</si>
  <si>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</si>
  <si>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</si>
  <si>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</si>
  <si>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</si>
  <si>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</si>
  <si>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</si>
  <si>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</si>
  <si>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</si>
  <si>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</si>
  <si>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</si>
  <si>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</si>
  <si>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</si>
  <si>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</si>
  <si>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</si>
  <si>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</si>
  <si>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</si>
  <si>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</si>
  <si>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</si>
  <si>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</si>
  <si>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</si>
  <si>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</si>
  <si>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</si>
  <si>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</si>
  <si>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</si>
  <si>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</si>
  <si>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</si>
  <si>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</si>
  <si>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</si>
  <si>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</si>
  <si>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</si>
  <si>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</si>
  <si>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</si>
  <si>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</si>
  <si>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</si>
  <si>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</si>
  <si>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</si>
  <si>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</si>
  <si>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</si>
  <si>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</si>
  <si>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</si>
  <si>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</si>
  <si>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</si>
  <si>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</si>
  <si>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</si>
  <si>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</si>
  <si>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</si>
  <si>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</si>
  <si>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</si>
  <si>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</si>
  <si>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</si>
  <si>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</si>
  <si>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</si>
  <si>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</si>
  <si>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</si>
  <si>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</si>
  <si>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</si>
  <si>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</si>
  <si>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</si>
  <si>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</si>
  <si>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</si>
  <si>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</si>
  <si>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</si>
  <si>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</si>
  <si>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</si>
  <si>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</si>
  <si>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</si>
  <si>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</si>
  <si>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</si>
  <si>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</si>
  <si>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</si>
  <si>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</si>
  <si>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</si>
  <si>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</si>
  <si>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</si>
  <si>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</si>
  <si>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</si>
  <si>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</si>
  <si>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</si>
  <si>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</si>
  <si>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</si>
  <si>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</si>
  <si>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</si>
  <si>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</si>
  <si>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</si>
  <si>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</si>
  <si>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</si>
  <si>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</si>
  <si>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</si>
  <si>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</si>
  <si>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</si>
  <si>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</si>
  <si>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</si>
  <si>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</si>
  <si>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</si>
  <si>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</si>
  <si>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</si>
  <si>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</si>
  <si>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</si>
  <si>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</si>
  <si>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</si>
  <si>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</si>
  <si>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28/08/16 - VENCIMENTO 06/09/16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</si>
</sst>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225986</v>
      </c>
      <c r="C7" s="10">
        <f>C8+C20+C24</f>
        <v>151899</v>
      </c>
      <c r="D7" s="10">
        <f>D8+D20+D24</f>
        <v>178974</v>
      </c>
      <c r="E7" s="10">
        <f>E8+E20+E24</f>
        <v>29107</v>
      </c>
      <c r="F7" s="10">
        <f aca="true" t="shared" si="0" ref="F7:M7">F8+F20+F24</f>
        <v>150375</v>
      </c>
      <c r="G7" s="10">
        <f t="shared" si="0"/>
        <v>218354</v>
      </c>
      <c r="H7" s="10">
        <f t="shared" si="0"/>
        <v>192556</v>
      </c>
      <c r="I7" s="10">
        <f t="shared" si="0"/>
        <v>202170</v>
      </c>
      <c r="J7" s="10">
        <f t="shared" si="0"/>
        <v>145366</v>
      </c>
      <c r="K7" s="10">
        <f t="shared" si="0"/>
        <v>188014</v>
      </c>
      <c r="L7" s="10">
        <f t="shared" si="0"/>
        <v>61853</v>
      </c>
      <c r="M7" s="10">
        <f t="shared" si="0"/>
        <v>32289</v>
      </c>
      <c r="N7" s="10">
        <f>+N8+N20+N24</f>
        <v>1776943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98042</v>
      </c>
      <c r="C8" s="12">
        <f>+C9+C12+C16</f>
        <v>69605</v>
      </c>
      <c r="D8" s="12">
        <f>+D9+D12+D16</f>
        <v>86436</v>
      </c>
      <c r="E8" s="12">
        <f>+E9+E12+E16</f>
        <v>12800</v>
      </c>
      <c r="F8" s="12">
        <f aca="true" t="shared" si="1" ref="F8:M8">+F9+F12+F16</f>
        <v>67262</v>
      </c>
      <c r="G8" s="12">
        <f t="shared" si="1"/>
        <v>103038</v>
      </c>
      <c r="H8" s="12">
        <f t="shared" si="1"/>
        <v>91047</v>
      </c>
      <c r="I8" s="12">
        <f t="shared" si="1"/>
        <v>94711</v>
      </c>
      <c r="J8" s="12">
        <f t="shared" si="1"/>
        <v>70150</v>
      </c>
      <c r="K8" s="12">
        <f t="shared" si="1"/>
        <v>88228</v>
      </c>
      <c r="L8" s="12">
        <f t="shared" si="1"/>
        <v>32243</v>
      </c>
      <c r="M8" s="12">
        <f t="shared" si="1"/>
        <v>17680</v>
      </c>
      <c r="N8" s="12">
        <f>SUM(B8:M8)</f>
        <v>831242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14215</v>
      </c>
      <c r="C9" s="14">
        <v>12570</v>
      </c>
      <c r="D9" s="14">
        <v>10586</v>
      </c>
      <c r="E9" s="14">
        <v>1253</v>
      </c>
      <c r="F9" s="14">
        <v>8801</v>
      </c>
      <c r="G9" s="14">
        <v>15381</v>
      </c>
      <c r="H9" s="14">
        <v>17171</v>
      </c>
      <c r="I9" s="14">
        <v>10111</v>
      </c>
      <c r="J9" s="14">
        <v>11850</v>
      </c>
      <c r="K9" s="14">
        <v>10089</v>
      </c>
      <c r="L9" s="14">
        <v>5151</v>
      </c>
      <c r="M9" s="14">
        <v>2663</v>
      </c>
      <c r="N9" s="12">
        <f aca="true" t="shared" si="2" ref="N9:N19">SUM(B9:M9)</f>
        <v>119841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14215</v>
      </c>
      <c r="C10" s="14">
        <f>+C9-C11</f>
        <v>12570</v>
      </c>
      <c r="D10" s="14">
        <f>+D9-D11</f>
        <v>10586</v>
      </c>
      <c r="E10" s="14">
        <f>+E9-E11</f>
        <v>1253</v>
      </c>
      <c r="F10" s="14">
        <f aca="true" t="shared" si="3" ref="F10:M10">+F9-F11</f>
        <v>8801</v>
      </c>
      <c r="G10" s="14">
        <f t="shared" si="3"/>
        <v>15381</v>
      </c>
      <c r="H10" s="14">
        <f t="shared" si="3"/>
        <v>17171</v>
      </c>
      <c r="I10" s="14">
        <f t="shared" si="3"/>
        <v>10111</v>
      </c>
      <c r="J10" s="14">
        <f t="shared" si="3"/>
        <v>11850</v>
      </c>
      <c r="K10" s="14">
        <f t="shared" si="3"/>
        <v>10089</v>
      </c>
      <c r="L10" s="14">
        <f t="shared" si="3"/>
        <v>5151</v>
      </c>
      <c r="M10" s="14">
        <f t="shared" si="3"/>
        <v>2663</v>
      </c>
      <c r="N10" s="12">
        <f t="shared" si="2"/>
        <v>119841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69970</v>
      </c>
      <c r="C12" s="14">
        <f>C13+C14+C15</f>
        <v>48654</v>
      </c>
      <c r="D12" s="14">
        <f>D13+D14+D15</f>
        <v>65198</v>
      </c>
      <c r="E12" s="14">
        <f>E13+E14+E15</f>
        <v>9798</v>
      </c>
      <c r="F12" s="14">
        <f aca="true" t="shared" si="4" ref="F12:M12">F13+F14+F15</f>
        <v>49174</v>
      </c>
      <c r="G12" s="14">
        <f t="shared" si="4"/>
        <v>73836</v>
      </c>
      <c r="H12" s="14">
        <f t="shared" si="4"/>
        <v>62858</v>
      </c>
      <c r="I12" s="14">
        <f t="shared" si="4"/>
        <v>71666</v>
      </c>
      <c r="J12" s="14">
        <f t="shared" si="4"/>
        <v>49060</v>
      </c>
      <c r="K12" s="14">
        <f t="shared" si="4"/>
        <v>64412</v>
      </c>
      <c r="L12" s="14">
        <f t="shared" si="4"/>
        <v>23373</v>
      </c>
      <c r="M12" s="14">
        <f t="shared" si="4"/>
        <v>13353</v>
      </c>
      <c r="N12" s="12">
        <f t="shared" si="2"/>
        <v>601352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34163</v>
      </c>
      <c r="C13" s="14">
        <v>25194</v>
      </c>
      <c r="D13" s="14">
        <v>32312</v>
      </c>
      <c r="E13" s="14">
        <v>4983</v>
      </c>
      <c r="F13" s="14">
        <v>24625</v>
      </c>
      <c r="G13" s="14">
        <v>37422</v>
      </c>
      <c r="H13" s="14">
        <v>32737</v>
      </c>
      <c r="I13" s="14">
        <v>36410</v>
      </c>
      <c r="J13" s="14">
        <v>23652</v>
      </c>
      <c r="K13" s="14">
        <v>30201</v>
      </c>
      <c r="L13" s="14">
        <v>10799</v>
      </c>
      <c r="M13" s="14">
        <v>5997</v>
      </c>
      <c r="N13" s="12">
        <f t="shared" si="2"/>
        <v>298495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34591</v>
      </c>
      <c r="C14" s="14">
        <v>22152</v>
      </c>
      <c r="D14" s="14">
        <v>31964</v>
      </c>
      <c r="E14" s="14">
        <v>4602</v>
      </c>
      <c r="F14" s="14">
        <v>23515</v>
      </c>
      <c r="G14" s="14">
        <v>34260</v>
      </c>
      <c r="H14" s="14">
        <v>28725</v>
      </c>
      <c r="I14" s="14">
        <v>34389</v>
      </c>
      <c r="J14" s="14">
        <v>24508</v>
      </c>
      <c r="K14" s="14">
        <v>33239</v>
      </c>
      <c r="L14" s="14">
        <v>12121</v>
      </c>
      <c r="M14" s="14">
        <v>7167</v>
      </c>
      <c r="N14" s="12">
        <f t="shared" si="2"/>
        <v>291233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1216</v>
      </c>
      <c r="C15" s="14">
        <v>1308</v>
      </c>
      <c r="D15" s="14">
        <v>922</v>
      </c>
      <c r="E15" s="14">
        <v>213</v>
      </c>
      <c r="F15" s="14">
        <v>1034</v>
      </c>
      <c r="G15" s="14">
        <v>2154</v>
      </c>
      <c r="H15" s="14">
        <v>1396</v>
      </c>
      <c r="I15" s="14">
        <v>867</v>
      </c>
      <c r="J15" s="14">
        <v>900</v>
      </c>
      <c r="K15" s="14">
        <v>972</v>
      </c>
      <c r="L15" s="14">
        <v>453</v>
      </c>
      <c r="M15" s="14">
        <v>189</v>
      </c>
      <c r="N15" s="12">
        <f t="shared" si="2"/>
        <v>11624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13857</v>
      </c>
      <c r="C16" s="14">
        <f>C17+C18+C19</f>
        <v>8381</v>
      </c>
      <c r="D16" s="14">
        <f>D17+D18+D19</f>
        <v>10652</v>
      </c>
      <c r="E16" s="14">
        <f>E17+E18+E19</f>
        <v>1749</v>
      </c>
      <c r="F16" s="14">
        <f aca="true" t="shared" si="5" ref="F16:M16">F17+F18+F19</f>
        <v>9287</v>
      </c>
      <c r="G16" s="14">
        <f t="shared" si="5"/>
        <v>13821</v>
      </c>
      <c r="H16" s="14">
        <f t="shared" si="5"/>
        <v>11018</v>
      </c>
      <c r="I16" s="14">
        <f t="shared" si="5"/>
        <v>12934</v>
      </c>
      <c r="J16" s="14">
        <f t="shared" si="5"/>
        <v>9240</v>
      </c>
      <c r="K16" s="14">
        <f t="shared" si="5"/>
        <v>13727</v>
      </c>
      <c r="L16" s="14">
        <f t="shared" si="5"/>
        <v>3719</v>
      </c>
      <c r="M16" s="14">
        <f t="shared" si="5"/>
        <v>1664</v>
      </c>
      <c r="N16" s="12">
        <f t="shared" si="2"/>
        <v>110049</v>
      </c>
    </row>
    <row r="17" spans="1:25" ht="18.75" customHeight="1">
      <c r="A17" s="15" t="s">
        <v>16</v>
      </c>
      <c r="B17" s="14">
        <v>8337</v>
      </c>
      <c r="C17" s="14">
        <v>5443</v>
      </c>
      <c r="D17" s="14">
        <v>5878</v>
      </c>
      <c r="E17" s="14">
        <v>1025</v>
      </c>
      <c r="F17" s="14">
        <v>5433</v>
      </c>
      <c r="G17" s="14">
        <v>7999</v>
      </c>
      <c r="H17" s="14">
        <v>6761</v>
      </c>
      <c r="I17" s="14">
        <v>7732</v>
      </c>
      <c r="J17" s="14">
        <v>5435</v>
      </c>
      <c r="K17" s="14">
        <v>7796</v>
      </c>
      <c r="L17" s="14">
        <v>2012</v>
      </c>
      <c r="M17" s="14">
        <v>875</v>
      </c>
      <c r="N17" s="12">
        <f t="shared" si="2"/>
        <v>64726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5066</v>
      </c>
      <c r="C18" s="14">
        <v>2531</v>
      </c>
      <c r="D18" s="14">
        <v>4464</v>
      </c>
      <c r="E18" s="14">
        <v>652</v>
      </c>
      <c r="F18" s="14">
        <v>3508</v>
      </c>
      <c r="G18" s="14">
        <v>5087</v>
      </c>
      <c r="H18" s="14">
        <v>3819</v>
      </c>
      <c r="I18" s="14">
        <v>4943</v>
      </c>
      <c r="J18" s="14">
        <v>3498</v>
      </c>
      <c r="K18" s="14">
        <v>5684</v>
      </c>
      <c r="L18" s="14">
        <v>1604</v>
      </c>
      <c r="M18" s="14">
        <v>756</v>
      </c>
      <c r="N18" s="12">
        <f t="shared" si="2"/>
        <v>41612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454</v>
      </c>
      <c r="C19" s="14">
        <v>407</v>
      </c>
      <c r="D19" s="14">
        <v>310</v>
      </c>
      <c r="E19" s="14">
        <v>72</v>
      </c>
      <c r="F19" s="14">
        <v>346</v>
      </c>
      <c r="G19" s="14">
        <v>735</v>
      </c>
      <c r="H19" s="14">
        <v>438</v>
      </c>
      <c r="I19" s="14">
        <v>259</v>
      </c>
      <c r="J19" s="14">
        <v>307</v>
      </c>
      <c r="K19" s="14">
        <v>247</v>
      </c>
      <c r="L19" s="14">
        <v>103</v>
      </c>
      <c r="M19" s="14">
        <v>33</v>
      </c>
      <c r="N19" s="12">
        <f t="shared" si="2"/>
        <v>3711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50558</v>
      </c>
      <c r="C20" s="18">
        <f>C21+C22+C23</f>
        <v>29870</v>
      </c>
      <c r="D20" s="18">
        <f>D21+D22+D23</f>
        <v>36210</v>
      </c>
      <c r="E20" s="18">
        <f>E21+E22+E23</f>
        <v>5878</v>
      </c>
      <c r="F20" s="18">
        <f aca="true" t="shared" si="6" ref="F20:M20">F21+F22+F23</f>
        <v>30806</v>
      </c>
      <c r="G20" s="18">
        <f t="shared" si="6"/>
        <v>41330</v>
      </c>
      <c r="H20" s="18">
        <f t="shared" si="6"/>
        <v>40080</v>
      </c>
      <c r="I20" s="18">
        <f t="shared" si="6"/>
        <v>49680</v>
      </c>
      <c r="J20" s="18">
        <f t="shared" si="6"/>
        <v>30941</v>
      </c>
      <c r="K20" s="18">
        <f t="shared" si="6"/>
        <v>50921</v>
      </c>
      <c r="L20" s="18">
        <f t="shared" si="6"/>
        <v>15419</v>
      </c>
      <c r="M20" s="18">
        <f t="shared" si="6"/>
        <v>7966</v>
      </c>
      <c r="N20" s="12">
        <f aca="true" t="shared" si="7" ref="N20:N26">SUM(B20:M20)</f>
        <v>389659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28961</v>
      </c>
      <c r="C21" s="14">
        <v>18728</v>
      </c>
      <c r="D21" s="14">
        <v>20559</v>
      </c>
      <c r="E21" s="14">
        <v>3499</v>
      </c>
      <c r="F21" s="14">
        <v>18312</v>
      </c>
      <c r="G21" s="14">
        <v>24918</v>
      </c>
      <c r="H21" s="14">
        <v>24869</v>
      </c>
      <c r="I21" s="14">
        <v>29150</v>
      </c>
      <c r="J21" s="14">
        <v>17702</v>
      </c>
      <c r="K21" s="14">
        <v>27413</v>
      </c>
      <c r="L21" s="14">
        <v>8606</v>
      </c>
      <c r="M21" s="14">
        <v>4315</v>
      </c>
      <c r="N21" s="12">
        <f t="shared" si="7"/>
        <v>227032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20989</v>
      </c>
      <c r="C22" s="14">
        <v>10671</v>
      </c>
      <c r="D22" s="14">
        <v>15316</v>
      </c>
      <c r="E22" s="14">
        <v>2304</v>
      </c>
      <c r="F22" s="14">
        <v>12076</v>
      </c>
      <c r="G22" s="14">
        <v>15676</v>
      </c>
      <c r="H22" s="14">
        <v>14671</v>
      </c>
      <c r="I22" s="14">
        <v>20136</v>
      </c>
      <c r="J22" s="14">
        <v>12858</v>
      </c>
      <c r="K22" s="14">
        <v>22988</v>
      </c>
      <c r="L22" s="14">
        <v>6606</v>
      </c>
      <c r="M22" s="14">
        <v>3564</v>
      </c>
      <c r="N22" s="12">
        <f t="shared" si="7"/>
        <v>157855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608</v>
      </c>
      <c r="C23" s="14">
        <v>471</v>
      </c>
      <c r="D23" s="14">
        <v>335</v>
      </c>
      <c r="E23" s="14">
        <v>75</v>
      </c>
      <c r="F23" s="14">
        <v>418</v>
      </c>
      <c r="G23" s="14">
        <v>736</v>
      </c>
      <c r="H23" s="14">
        <v>540</v>
      </c>
      <c r="I23" s="14">
        <v>394</v>
      </c>
      <c r="J23" s="14">
        <v>381</v>
      </c>
      <c r="K23" s="14">
        <v>520</v>
      </c>
      <c r="L23" s="14">
        <v>207</v>
      </c>
      <c r="M23" s="14">
        <v>87</v>
      </c>
      <c r="N23" s="12">
        <f t="shared" si="7"/>
        <v>4772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77386</v>
      </c>
      <c r="C24" s="14">
        <f>C25+C26</f>
        <v>52424</v>
      </c>
      <c r="D24" s="14">
        <f>D25+D26</f>
        <v>56328</v>
      </c>
      <c r="E24" s="14">
        <f>E25+E26</f>
        <v>10429</v>
      </c>
      <c r="F24" s="14">
        <f aca="true" t="shared" si="8" ref="F24:M24">F25+F26</f>
        <v>52307</v>
      </c>
      <c r="G24" s="14">
        <f t="shared" si="8"/>
        <v>73986</v>
      </c>
      <c r="H24" s="14">
        <f t="shared" si="8"/>
        <v>61429</v>
      </c>
      <c r="I24" s="14">
        <f t="shared" si="8"/>
        <v>57779</v>
      </c>
      <c r="J24" s="14">
        <f t="shared" si="8"/>
        <v>44275</v>
      </c>
      <c r="K24" s="14">
        <f t="shared" si="8"/>
        <v>48865</v>
      </c>
      <c r="L24" s="14">
        <f t="shared" si="8"/>
        <v>14191</v>
      </c>
      <c r="M24" s="14">
        <f t="shared" si="8"/>
        <v>6643</v>
      </c>
      <c r="N24" s="12">
        <f t="shared" si="7"/>
        <v>556042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39446</v>
      </c>
      <c r="C25" s="14">
        <v>29947</v>
      </c>
      <c r="D25" s="14">
        <v>32276</v>
      </c>
      <c r="E25" s="14">
        <v>6231</v>
      </c>
      <c r="F25" s="14">
        <v>30251</v>
      </c>
      <c r="G25" s="14">
        <v>42737</v>
      </c>
      <c r="H25" s="14">
        <v>36831</v>
      </c>
      <c r="I25" s="14">
        <v>28918</v>
      </c>
      <c r="J25" s="14">
        <v>25466</v>
      </c>
      <c r="K25" s="14">
        <v>24936</v>
      </c>
      <c r="L25" s="14">
        <v>7165</v>
      </c>
      <c r="M25" s="14">
        <v>3235</v>
      </c>
      <c r="N25" s="12">
        <f t="shared" si="7"/>
        <v>307439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37940</v>
      </c>
      <c r="C26" s="14">
        <v>22477</v>
      </c>
      <c r="D26" s="14">
        <v>24052</v>
      </c>
      <c r="E26" s="14">
        <v>4198</v>
      </c>
      <c r="F26" s="14">
        <v>22056</v>
      </c>
      <c r="G26" s="14">
        <v>31249</v>
      </c>
      <c r="H26" s="14">
        <v>24598</v>
      </c>
      <c r="I26" s="14">
        <v>28861</v>
      </c>
      <c r="J26" s="14">
        <v>18809</v>
      </c>
      <c r="K26" s="14">
        <v>23929</v>
      </c>
      <c r="L26" s="14">
        <v>7026</v>
      </c>
      <c r="M26" s="14">
        <v>3408</v>
      </c>
      <c r="N26" s="12">
        <f t="shared" si="7"/>
        <v>248603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460427.99188355997</v>
      </c>
      <c r="C36" s="61">
        <f aca="true" t="shared" si="11" ref="C36:M36">C37+C38+C39+C40</f>
        <v>299283.7484195</v>
      </c>
      <c r="D36" s="61">
        <f t="shared" si="11"/>
        <v>336094.02844870003</v>
      </c>
      <c r="E36" s="61">
        <f t="shared" si="11"/>
        <v>73815.99216879999</v>
      </c>
      <c r="F36" s="61">
        <f t="shared" si="11"/>
        <v>319849.9482687501</v>
      </c>
      <c r="G36" s="61">
        <f t="shared" si="11"/>
        <v>368492.4516</v>
      </c>
      <c r="H36" s="61">
        <f t="shared" si="11"/>
        <v>380480.6204</v>
      </c>
      <c r="I36" s="61">
        <f t="shared" si="11"/>
        <v>389482.148606</v>
      </c>
      <c r="J36" s="61">
        <f t="shared" si="11"/>
        <v>315459.9990538</v>
      </c>
      <c r="K36" s="61">
        <f t="shared" si="11"/>
        <v>390033.24397663993</v>
      </c>
      <c r="L36" s="61">
        <f t="shared" si="11"/>
        <v>152596.46853979002</v>
      </c>
      <c r="M36" s="61">
        <f t="shared" si="11"/>
        <v>78115.08072383999</v>
      </c>
      <c r="N36" s="61">
        <f>N37+N38+N39+N40</f>
        <v>3564131.7220893805</v>
      </c>
    </row>
    <row r="37" spans="1:14" ht="18.75" customHeight="1">
      <c r="A37" s="58" t="s">
        <v>55</v>
      </c>
      <c r="B37" s="55">
        <f aca="true" t="shared" si="12" ref="B37:M37">B29*B7</f>
        <v>458570.7912</v>
      </c>
      <c r="C37" s="55">
        <f t="shared" si="12"/>
        <v>297782.79959999997</v>
      </c>
      <c r="D37" s="55">
        <f t="shared" si="12"/>
        <v>324802.0152</v>
      </c>
      <c r="E37" s="55">
        <f t="shared" si="12"/>
        <v>73352.55069999999</v>
      </c>
      <c r="F37" s="55">
        <f t="shared" si="12"/>
        <v>318644.62500000006</v>
      </c>
      <c r="G37" s="55">
        <f t="shared" si="12"/>
        <v>366943.897</v>
      </c>
      <c r="H37" s="55">
        <f t="shared" si="12"/>
        <v>378661.374</v>
      </c>
      <c r="I37" s="55">
        <f t="shared" si="12"/>
        <v>388085.532</v>
      </c>
      <c r="J37" s="55">
        <f t="shared" si="12"/>
        <v>314266.7554</v>
      </c>
      <c r="K37" s="55">
        <f t="shared" si="12"/>
        <v>388606.13659999997</v>
      </c>
      <c r="L37" s="55">
        <f t="shared" si="12"/>
        <v>151781.0767</v>
      </c>
      <c r="M37" s="55">
        <f t="shared" si="12"/>
        <v>77632.4427</v>
      </c>
      <c r="N37" s="57">
        <f>SUM(B37:M37)</f>
        <v>3539129.9961</v>
      </c>
    </row>
    <row r="38" spans="1:14" ht="18.75" customHeight="1">
      <c r="A38" s="58" t="s">
        <v>56</v>
      </c>
      <c r="B38" s="55">
        <f aca="true" t="shared" si="13" ref="B38:M38">B30*B7</f>
        <v>-1399.8793164400001</v>
      </c>
      <c r="C38" s="55">
        <f t="shared" si="13"/>
        <v>-891.5711805</v>
      </c>
      <c r="D38" s="55">
        <f t="shared" si="13"/>
        <v>-993.2967513</v>
      </c>
      <c r="E38" s="55">
        <f t="shared" si="13"/>
        <v>-182.8385312</v>
      </c>
      <c r="F38" s="55">
        <f t="shared" si="13"/>
        <v>-956.0767312500001</v>
      </c>
      <c r="G38" s="55">
        <f t="shared" si="13"/>
        <v>-1113.6054000000001</v>
      </c>
      <c r="H38" s="55">
        <f t="shared" si="13"/>
        <v>-1078.3136</v>
      </c>
      <c r="I38" s="55">
        <f t="shared" si="13"/>
        <v>-1149.983394</v>
      </c>
      <c r="J38" s="55">
        <f t="shared" si="13"/>
        <v>-925.3563462000001</v>
      </c>
      <c r="K38" s="55">
        <f t="shared" si="13"/>
        <v>-1175.13262336</v>
      </c>
      <c r="L38" s="55">
        <f t="shared" si="13"/>
        <v>-455.76816020999996</v>
      </c>
      <c r="M38" s="55">
        <f t="shared" si="13"/>
        <v>-236.40197616</v>
      </c>
      <c r="N38" s="25">
        <f>SUM(B38:M38)</f>
        <v>-10558.224010619999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-54017</v>
      </c>
      <c r="C42" s="25">
        <f aca="true" t="shared" si="15" ref="C42:M42">+C43+C46+C54+C55</f>
        <v>-47766</v>
      </c>
      <c r="D42" s="25">
        <f t="shared" si="15"/>
        <v>-40226.8</v>
      </c>
      <c r="E42" s="25">
        <f t="shared" si="15"/>
        <v>-4761.4</v>
      </c>
      <c r="F42" s="25">
        <f t="shared" si="15"/>
        <v>-33443.8</v>
      </c>
      <c r="G42" s="25">
        <f t="shared" si="15"/>
        <v>-58447.8</v>
      </c>
      <c r="H42" s="25">
        <f t="shared" si="15"/>
        <v>-65249.8</v>
      </c>
      <c r="I42" s="25">
        <f t="shared" si="15"/>
        <v>-38421.8</v>
      </c>
      <c r="J42" s="25">
        <f t="shared" si="15"/>
        <v>-45030</v>
      </c>
      <c r="K42" s="25">
        <f t="shared" si="15"/>
        <v>-38338.2</v>
      </c>
      <c r="L42" s="25">
        <f t="shared" si="15"/>
        <v>-19573.8</v>
      </c>
      <c r="M42" s="25">
        <f t="shared" si="15"/>
        <v>-10119.4</v>
      </c>
      <c r="N42" s="25">
        <f>+N43+N46+N54+N55</f>
        <v>-455395.8</v>
      </c>
    </row>
    <row r="43" spans="1:14" ht="18.75" customHeight="1">
      <c r="A43" s="17" t="s">
        <v>60</v>
      </c>
      <c r="B43" s="26">
        <f>B44+B45</f>
        <v>-54017</v>
      </c>
      <c r="C43" s="26">
        <f>C44+C45</f>
        <v>-47766</v>
      </c>
      <c r="D43" s="26">
        <f>D44+D45</f>
        <v>-40226.8</v>
      </c>
      <c r="E43" s="26">
        <f>E44+E45</f>
        <v>-4761.4</v>
      </c>
      <c r="F43" s="26">
        <f aca="true" t="shared" si="16" ref="F43:M43">F44+F45</f>
        <v>-33443.8</v>
      </c>
      <c r="G43" s="26">
        <f t="shared" si="16"/>
        <v>-58447.8</v>
      </c>
      <c r="H43" s="26">
        <f t="shared" si="16"/>
        <v>-65249.8</v>
      </c>
      <c r="I43" s="26">
        <f t="shared" si="16"/>
        <v>-38421.8</v>
      </c>
      <c r="J43" s="26">
        <f t="shared" si="16"/>
        <v>-45030</v>
      </c>
      <c r="K43" s="26">
        <f t="shared" si="16"/>
        <v>-38338.2</v>
      </c>
      <c r="L43" s="26">
        <f t="shared" si="16"/>
        <v>-19573.8</v>
      </c>
      <c r="M43" s="26">
        <f t="shared" si="16"/>
        <v>-10119.4</v>
      </c>
      <c r="N43" s="25">
        <f aca="true" t="shared" si="17" ref="N43:N55">SUM(B43:M43)</f>
        <v>-455395.8</v>
      </c>
    </row>
    <row r="44" spans="1:25" ht="18.75" customHeight="1">
      <c r="A44" s="13" t="s">
        <v>61</v>
      </c>
      <c r="B44" s="20">
        <f>ROUND(-B9*$D$3,2)</f>
        <v>-54017</v>
      </c>
      <c r="C44" s="20">
        <f>ROUND(-C9*$D$3,2)</f>
        <v>-47766</v>
      </c>
      <c r="D44" s="20">
        <f>ROUND(-D9*$D$3,2)</f>
        <v>-40226.8</v>
      </c>
      <c r="E44" s="20">
        <f>ROUND(-E9*$D$3,2)</f>
        <v>-4761.4</v>
      </c>
      <c r="F44" s="20">
        <f aca="true" t="shared" si="18" ref="F44:M44">ROUND(-F9*$D$3,2)</f>
        <v>-33443.8</v>
      </c>
      <c r="G44" s="20">
        <f t="shared" si="18"/>
        <v>-58447.8</v>
      </c>
      <c r="H44" s="20">
        <f t="shared" si="18"/>
        <v>-65249.8</v>
      </c>
      <c r="I44" s="20">
        <f t="shared" si="18"/>
        <v>-38421.8</v>
      </c>
      <c r="J44" s="20">
        <f t="shared" si="18"/>
        <v>-45030</v>
      </c>
      <c r="K44" s="20">
        <f t="shared" si="18"/>
        <v>-38338.2</v>
      </c>
      <c r="L44" s="20">
        <f t="shared" si="18"/>
        <v>-19573.8</v>
      </c>
      <c r="M44" s="20">
        <f t="shared" si="18"/>
        <v>-10119.4</v>
      </c>
      <c r="N44" s="47">
        <f t="shared" si="17"/>
        <v>-455395.8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406410.99188355997</v>
      </c>
      <c r="C57" s="29">
        <f t="shared" si="21"/>
        <v>251517.7484195</v>
      </c>
      <c r="D57" s="29">
        <f t="shared" si="21"/>
        <v>295867.22844870004</v>
      </c>
      <c r="E57" s="29">
        <f t="shared" si="21"/>
        <v>69054.5921688</v>
      </c>
      <c r="F57" s="29">
        <f t="shared" si="21"/>
        <v>286406.1482687501</v>
      </c>
      <c r="G57" s="29">
        <f t="shared" si="21"/>
        <v>310044.6516</v>
      </c>
      <c r="H57" s="29">
        <f t="shared" si="21"/>
        <v>315230.8204</v>
      </c>
      <c r="I57" s="29">
        <f t="shared" si="21"/>
        <v>351060.348606</v>
      </c>
      <c r="J57" s="29">
        <f t="shared" si="21"/>
        <v>270429.9990538</v>
      </c>
      <c r="K57" s="29">
        <f t="shared" si="21"/>
        <v>351695.0439766399</v>
      </c>
      <c r="L57" s="29">
        <f t="shared" si="21"/>
        <v>133022.66853979003</v>
      </c>
      <c r="M57" s="29">
        <f t="shared" si="21"/>
        <v>67995.68072383999</v>
      </c>
      <c r="N57" s="29">
        <f>SUM(B57:M57)</f>
        <v>3108735.92208938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406410.99</v>
      </c>
      <c r="C60" s="36">
        <f aca="true" t="shared" si="22" ref="C60:M60">SUM(C61:C74)</f>
        <v>251517.76</v>
      </c>
      <c r="D60" s="36">
        <f t="shared" si="22"/>
        <v>295867.23</v>
      </c>
      <c r="E60" s="36">
        <f t="shared" si="22"/>
        <v>69054.59</v>
      </c>
      <c r="F60" s="36">
        <f t="shared" si="22"/>
        <v>286406.15</v>
      </c>
      <c r="G60" s="36">
        <f t="shared" si="22"/>
        <v>310044.65</v>
      </c>
      <c r="H60" s="36">
        <f t="shared" si="22"/>
        <v>315230.83</v>
      </c>
      <c r="I60" s="36">
        <f t="shared" si="22"/>
        <v>351060.35</v>
      </c>
      <c r="J60" s="36">
        <f t="shared" si="22"/>
        <v>270430</v>
      </c>
      <c r="K60" s="36">
        <f t="shared" si="22"/>
        <v>351695.05</v>
      </c>
      <c r="L60" s="36">
        <f t="shared" si="22"/>
        <v>133022.67</v>
      </c>
      <c r="M60" s="36">
        <f t="shared" si="22"/>
        <v>67995.68</v>
      </c>
      <c r="N60" s="29">
        <f>SUM(N61:N74)</f>
        <v>3108735.9499999997</v>
      </c>
    </row>
    <row r="61" spans="1:15" ht="18.75" customHeight="1">
      <c r="A61" s="17" t="s">
        <v>75</v>
      </c>
      <c r="B61" s="36">
        <v>76569.62</v>
      </c>
      <c r="C61" s="36">
        <v>73450.45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150020.07</v>
      </c>
      <c r="O61"/>
    </row>
    <row r="62" spans="1:15" ht="18.75" customHeight="1">
      <c r="A62" s="17" t="s">
        <v>76</v>
      </c>
      <c r="B62" s="36">
        <v>329841.37</v>
      </c>
      <c r="C62" s="36">
        <v>178067.31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507908.68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295867.23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295867.23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69054.59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69054.59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286406.15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286406.15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310044.65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310044.65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245821.91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245821.91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69408.92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69408.92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351060.35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351060.35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270430</v>
      </c>
      <c r="K70" s="35">
        <v>0</v>
      </c>
      <c r="L70" s="35">
        <v>0</v>
      </c>
      <c r="M70" s="35">
        <v>0</v>
      </c>
      <c r="N70" s="29">
        <f t="shared" si="23"/>
        <v>270430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351695.05</v>
      </c>
      <c r="L71" s="35">
        <v>0</v>
      </c>
      <c r="M71" s="62"/>
      <c r="N71" s="26">
        <f t="shared" si="23"/>
        <v>351695.05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133022.67</v>
      </c>
      <c r="M72" s="35">
        <v>0</v>
      </c>
      <c r="N72" s="29">
        <f t="shared" si="23"/>
        <v>133022.67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67995.68</v>
      </c>
      <c r="N73" s="26">
        <f t="shared" si="23"/>
        <v>67995.68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2.2933075505064036</v>
      </c>
      <c r="C78" s="45">
        <v>2.248346975466957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1.9867975172793961</v>
      </c>
      <c r="C79" s="45">
        <v>1.8755433282140905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1.8213266644803159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2.536021993637269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2.1270154498337495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1.6875919451899208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1.986185126490357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1.9419085105905076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1.9265081298214375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2.1701085470729056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2.0744904314393606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2.467082737131425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2.419247444140109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2016-09-05T20:37:55Z</dcterms:modified>
  <cp:category/>
  <cp:version/>
  <cp:contentType/>
  <cp:contentStatus/>
</cp:coreProperties>
</file>