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<sst xmlns="http://schemas.openxmlformats.org/spreadsheetml/2006/main" count="105" uniqueCount="103">
  <si>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</si>
  <si>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</si>
  <si>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</si>
  <si>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</si>
  <si>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</si>
  <si>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</si>
  <si>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</si>
  <si>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</si>
  <si>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</si>
  <si>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</si>
  <si>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</si>
  <si>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</si>
  <si>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</si>
  <si>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</si>
  <si>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</si>
  <si>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</si>
  <si>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</si>
  <si>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</si>
  <si>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</si>
  <si>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</si>
  <si>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</si>
  <si>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</si>
  <si>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</si>
  <si>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</si>
  <si>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</si>
  <si>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</si>
  <si>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</si>
  <si>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</si>
  <si>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</si>
  <si>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</si>
  <si>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</si>
  <si>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</si>
  <si>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</si>
  <si>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</si>
  <si>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</si>
  <si>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</si>
  <si>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</si>
  <si>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</si>
  <si>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</si>
  <si>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</si>
  <si>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</si>
  <si>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</si>
  <si>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</si>
  <si>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</si>
  <si>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</si>
  <si>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</si>
  <si>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</si>
  <si>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</si>
  <si>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</si>
  <si>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</si>
  <si>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</si>
  <si>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</si>
  <si>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</si>
  <si>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</si>
  <si>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</si>
  <si>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</si>
  <si>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</si>
  <si>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</si>
  <si>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</si>
  <si>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</si>
  <si>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</si>
  <si>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</si>
  <si>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</si>
  <si>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</si>
  <si>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</si>
  <si>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</si>
  <si>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</si>
  <si>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</si>
  <si>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</si>
  <si>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</si>
  <si>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</si>
  <si>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</si>
  <si>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</si>
  <si>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</si>
  <si>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</si>
  <si>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</si>
  <si>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</si>
  <si>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</si>
  <si>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</si>
  <si>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</si>
  <si>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</si>
  <si>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</si>
  <si>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</si>
  <si>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</si>
  <si>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</si>
  <si>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</si>
  <si>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</si>
  <si>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</si>
  <si>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</si>
  <si>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</si>
  <si>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</si>
  <si>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</si>
  <si>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</si>
  <si>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</si>
  <si>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</si>
  <si>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</si>
  <si>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</si>
  <si>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</si>
  <si>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</si>
  <si>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</si>
  <si>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</si>
  <si>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</si>
  <si>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26/08/16 - VENCIMENTO 06/09/16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</si>
</sst>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509273</v>
      </c>
      <c r="C7" s="10">
        <f>C8+C20+C24</f>
        <v>381968</v>
      </c>
      <c r="D7" s="10">
        <f>D8+D20+D24</f>
        <v>380956</v>
      </c>
      <c r="E7" s="10">
        <f>E8+E20+E24</f>
        <v>65065</v>
      </c>
      <c r="F7" s="10">
        <f aca="true" t="shared" si="0" ref="F7:M7">F8+F20+F24</f>
        <v>323585</v>
      </c>
      <c r="G7" s="10">
        <f t="shared" si="0"/>
        <v>527073</v>
      </c>
      <c r="H7" s="10">
        <f t="shared" si="0"/>
        <v>476042</v>
      </c>
      <c r="I7" s="10">
        <f t="shared" si="0"/>
        <v>420975</v>
      </c>
      <c r="J7" s="10">
        <f t="shared" si="0"/>
        <v>298664</v>
      </c>
      <c r="K7" s="10">
        <f t="shared" si="0"/>
        <v>357486</v>
      </c>
      <c r="L7" s="10">
        <f t="shared" si="0"/>
        <v>154202</v>
      </c>
      <c r="M7" s="10">
        <f t="shared" si="0"/>
        <v>91117</v>
      </c>
      <c r="N7" s="10">
        <f>+N8+N20+N24</f>
        <v>3986406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223247</v>
      </c>
      <c r="C8" s="12">
        <f>+C9+C12+C16</f>
        <v>178315</v>
      </c>
      <c r="D8" s="12">
        <f>+D9+D12+D16</f>
        <v>194995</v>
      </c>
      <c r="E8" s="12">
        <f>+E9+E12+E16</f>
        <v>30197</v>
      </c>
      <c r="F8" s="12">
        <f aca="true" t="shared" si="1" ref="F8:M8">+F9+F12+F16</f>
        <v>150357</v>
      </c>
      <c r="G8" s="12">
        <f t="shared" si="1"/>
        <v>255318</v>
      </c>
      <c r="H8" s="12">
        <f t="shared" si="1"/>
        <v>225378</v>
      </c>
      <c r="I8" s="12">
        <f t="shared" si="1"/>
        <v>204235</v>
      </c>
      <c r="J8" s="12">
        <f t="shared" si="1"/>
        <v>146198</v>
      </c>
      <c r="K8" s="12">
        <f t="shared" si="1"/>
        <v>165829</v>
      </c>
      <c r="L8" s="12">
        <f t="shared" si="1"/>
        <v>79957</v>
      </c>
      <c r="M8" s="12">
        <f t="shared" si="1"/>
        <v>49459</v>
      </c>
      <c r="N8" s="12">
        <f>SUM(B8:M8)</f>
        <v>1903485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20116</v>
      </c>
      <c r="C9" s="14">
        <v>20084</v>
      </c>
      <c r="D9" s="14">
        <v>13458</v>
      </c>
      <c r="E9" s="14">
        <v>1910</v>
      </c>
      <c r="F9" s="14">
        <v>11391</v>
      </c>
      <c r="G9" s="14">
        <v>22074</v>
      </c>
      <c r="H9" s="14">
        <v>26487</v>
      </c>
      <c r="I9" s="14">
        <v>11986</v>
      </c>
      <c r="J9" s="14">
        <v>15973</v>
      </c>
      <c r="K9" s="14">
        <v>12326</v>
      </c>
      <c r="L9" s="14">
        <v>8903</v>
      </c>
      <c r="M9" s="14">
        <v>5809</v>
      </c>
      <c r="N9" s="12">
        <f aca="true" t="shared" si="2" ref="N9:N19">SUM(B9:M9)</f>
        <v>170517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20116</v>
      </c>
      <c r="C10" s="14">
        <f>+C9-C11</f>
        <v>20084</v>
      </c>
      <c r="D10" s="14">
        <f>+D9-D11</f>
        <v>13458</v>
      </c>
      <c r="E10" s="14">
        <f>+E9-E11</f>
        <v>1910</v>
      </c>
      <c r="F10" s="14">
        <f aca="true" t="shared" si="3" ref="F10:M10">+F9-F11</f>
        <v>11391</v>
      </c>
      <c r="G10" s="14">
        <f t="shared" si="3"/>
        <v>22074</v>
      </c>
      <c r="H10" s="14">
        <f t="shared" si="3"/>
        <v>26487</v>
      </c>
      <c r="I10" s="14">
        <f t="shared" si="3"/>
        <v>11986</v>
      </c>
      <c r="J10" s="14">
        <f t="shared" si="3"/>
        <v>15973</v>
      </c>
      <c r="K10" s="14">
        <f t="shared" si="3"/>
        <v>12326</v>
      </c>
      <c r="L10" s="14">
        <f t="shared" si="3"/>
        <v>8903</v>
      </c>
      <c r="M10" s="14">
        <f t="shared" si="3"/>
        <v>5809</v>
      </c>
      <c r="N10" s="12">
        <f t="shared" si="2"/>
        <v>170517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174503</v>
      </c>
      <c r="C12" s="14">
        <f>C13+C14+C15</f>
        <v>138292</v>
      </c>
      <c r="D12" s="14">
        <f>D13+D14+D15</f>
        <v>160032</v>
      </c>
      <c r="E12" s="14">
        <f>E13+E14+E15</f>
        <v>24897</v>
      </c>
      <c r="F12" s="14">
        <f aca="true" t="shared" si="4" ref="F12:M12">F13+F14+F15</f>
        <v>120663</v>
      </c>
      <c r="G12" s="14">
        <f t="shared" si="4"/>
        <v>201902</v>
      </c>
      <c r="H12" s="14">
        <f t="shared" si="4"/>
        <v>173135</v>
      </c>
      <c r="I12" s="14">
        <f t="shared" si="4"/>
        <v>166177</v>
      </c>
      <c r="J12" s="14">
        <f t="shared" si="4"/>
        <v>112951</v>
      </c>
      <c r="K12" s="14">
        <f t="shared" si="4"/>
        <v>130520</v>
      </c>
      <c r="L12" s="14">
        <f t="shared" si="4"/>
        <v>62493</v>
      </c>
      <c r="M12" s="14">
        <f t="shared" si="4"/>
        <v>39045</v>
      </c>
      <c r="N12" s="12">
        <f t="shared" si="2"/>
        <v>1504610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88265</v>
      </c>
      <c r="C13" s="14">
        <v>71194</v>
      </c>
      <c r="D13" s="14">
        <v>80253</v>
      </c>
      <c r="E13" s="14">
        <v>12646</v>
      </c>
      <c r="F13" s="14">
        <v>60494</v>
      </c>
      <c r="G13" s="14">
        <v>102842</v>
      </c>
      <c r="H13" s="14">
        <v>92512</v>
      </c>
      <c r="I13" s="14">
        <v>87143</v>
      </c>
      <c r="J13" s="14">
        <v>57114</v>
      </c>
      <c r="K13" s="14">
        <v>65211</v>
      </c>
      <c r="L13" s="14">
        <v>31119</v>
      </c>
      <c r="M13" s="14">
        <v>18918</v>
      </c>
      <c r="N13" s="12">
        <f t="shared" si="2"/>
        <v>767711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81573</v>
      </c>
      <c r="C14" s="14">
        <v>60930</v>
      </c>
      <c r="D14" s="14">
        <v>76525</v>
      </c>
      <c r="E14" s="14">
        <v>11399</v>
      </c>
      <c r="F14" s="14">
        <v>56102</v>
      </c>
      <c r="G14" s="14">
        <v>90363</v>
      </c>
      <c r="H14" s="14">
        <v>74732</v>
      </c>
      <c r="I14" s="14">
        <v>76049</v>
      </c>
      <c r="J14" s="14">
        <v>52249</v>
      </c>
      <c r="K14" s="14">
        <v>62122</v>
      </c>
      <c r="L14" s="14">
        <v>29400</v>
      </c>
      <c r="M14" s="14">
        <v>19273</v>
      </c>
      <c r="N14" s="12">
        <f t="shared" si="2"/>
        <v>690717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4665</v>
      </c>
      <c r="C15" s="14">
        <v>6168</v>
      </c>
      <c r="D15" s="14">
        <v>3254</v>
      </c>
      <c r="E15" s="14">
        <v>852</v>
      </c>
      <c r="F15" s="14">
        <v>4067</v>
      </c>
      <c r="G15" s="14">
        <v>8697</v>
      </c>
      <c r="H15" s="14">
        <v>5891</v>
      </c>
      <c r="I15" s="14">
        <v>2985</v>
      </c>
      <c r="J15" s="14">
        <v>3588</v>
      </c>
      <c r="K15" s="14">
        <v>3187</v>
      </c>
      <c r="L15" s="14">
        <v>1974</v>
      </c>
      <c r="M15" s="14">
        <v>854</v>
      </c>
      <c r="N15" s="12">
        <f t="shared" si="2"/>
        <v>46182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28628</v>
      </c>
      <c r="C16" s="14">
        <f>C17+C18+C19</f>
        <v>19939</v>
      </c>
      <c r="D16" s="14">
        <f>D17+D18+D19</f>
        <v>21505</v>
      </c>
      <c r="E16" s="14">
        <f>E17+E18+E19</f>
        <v>3390</v>
      </c>
      <c r="F16" s="14">
        <f aca="true" t="shared" si="5" ref="F16:M16">F17+F18+F19</f>
        <v>18303</v>
      </c>
      <c r="G16" s="14">
        <f t="shared" si="5"/>
        <v>31342</v>
      </c>
      <c r="H16" s="14">
        <f t="shared" si="5"/>
        <v>25756</v>
      </c>
      <c r="I16" s="14">
        <f t="shared" si="5"/>
        <v>26072</v>
      </c>
      <c r="J16" s="14">
        <f t="shared" si="5"/>
        <v>17274</v>
      </c>
      <c r="K16" s="14">
        <f t="shared" si="5"/>
        <v>22983</v>
      </c>
      <c r="L16" s="14">
        <f t="shared" si="5"/>
        <v>8561</v>
      </c>
      <c r="M16" s="14">
        <f t="shared" si="5"/>
        <v>4605</v>
      </c>
      <c r="N16" s="12">
        <f t="shared" si="2"/>
        <v>228358</v>
      </c>
    </row>
    <row r="17" spans="1:25" ht="18.75" customHeight="1">
      <c r="A17" s="15" t="s">
        <v>16</v>
      </c>
      <c r="B17" s="14">
        <v>16447</v>
      </c>
      <c r="C17" s="14">
        <v>12341</v>
      </c>
      <c r="D17" s="14">
        <v>11076</v>
      </c>
      <c r="E17" s="14">
        <v>1974</v>
      </c>
      <c r="F17" s="14">
        <v>10322</v>
      </c>
      <c r="G17" s="14">
        <v>18356</v>
      </c>
      <c r="H17" s="14">
        <v>15111</v>
      </c>
      <c r="I17" s="14">
        <v>15584</v>
      </c>
      <c r="J17" s="14">
        <v>10106</v>
      </c>
      <c r="K17" s="14">
        <v>13377</v>
      </c>
      <c r="L17" s="14">
        <v>5047</v>
      </c>
      <c r="M17" s="14">
        <v>2570</v>
      </c>
      <c r="N17" s="12">
        <f t="shared" si="2"/>
        <v>132311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10999</v>
      </c>
      <c r="C18" s="14">
        <v>6329</v>
      </c>
      <c r="D18" s="14">
        <v>9667</v>
      </c>
      <c r="E18" s="14">
        <v>1278</v>
      </c>
      <c r="F18" s="14">
        <v>6839</v>
      </c>
      <c r="G18" s="14">
        <v>11045</v>
      </c>
      <c r="H18" s="14">
        <v>9342</v>
      </c>
      <c r="I18" s="14">
        <v>9856</v>
      </c>
      <c r="J18" s="14">
        <v>6498</v>
      </c>
      <c r="K18" s="14">
        <v>8990</v>
      </c>
      <c r="L18" s="14">
        <v>3212</v>
      </c>
      <c r="M18" s="14">
        <v>1887</v>
      </c>
      <c r="N18" s="12">
        <f t="shared" si="2"/>
        <v>85942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1182</v>
      </c>
      <c r="C19" s="14">
        <v>1269</v>
      </c>
      <c r="D19" s="14">
        <v>762</v>
      </c>
      <c r="E19" s="14">
        <v>138</v>
      </c>
      <c r="F19" s="14">
        <v>1142</v>
      </c>
      <c r="G19" s="14">
        <v>1941</v>
      </c>
      <c r="H19" s="14">
        <v>1303</v>
      </c>
      <c r="I19" s="14">
        <v>632</v>
      </c>
      <c r="J19" s="14">
        <v>670</v>
      </c>
      <c r="K19" s="14">
        <v>616</v>
      </c>
      <c r="L19" s="14">
        <v>302</v>
      </c>
      <c r="M19" s="14">
        <v>148</v>
      </c>
      <c r="N19" s="12">
        <f t="shared" si="2"/>
        <v>10105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126962</v>
      </c>
      <c r="C20" s="18">
        <f>C21+C22+C23</f>
        <v>80221</v>
      </c>
      <c r="D20" s="18">
        <f>D21+D22+D23</f>
        <v>73688</v>
      </c>
      <c r="E20" s="18">
        <f>E21+E22+E23</f>
        <v>12882</v>
      </c>
      <c r="F20" s="18">
        <f aca="true" t="shared" si="6" ref="F20:M20">F21+F22+F23</f>
        <v>63456</v>
      </c>
      <c r="G20" s="18">
        <f t="shared" si="6"/>
        <v>105183</v>
      </c>
      <c r="H20" s="18">
        <f t="shared" si="6"/>
        <v>109768</v>
      </c>
      <c r="I20" s="18">
        <f t="shared" si="6"/>
        <v>102311</v>
      </c>
      <c r="J20" s="18">
        <f t="shared" si="6"/>
        <v>66192</v>
      </c>
      <c r="K20" s="18">
        <f t="shared" si="6"/>
        <v>99779</v>
      </c>
      <c r="L20" s="18">
        <f t="shared" si="6"/>
        <v>41146</v>
      </c>
      <c r="M20" s="18">
        <f t="shared" si="6"/>
        <v>23293</v>
      </c>
      <c r="N20" s="12">
        <f aca="true" t="shared" si="7" ref="N20:N26">SUM(B20:M20)</f>
        <v>904881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70530</v>
      </c>
      <c r="C21" s="14">
        <v>48012</v>
      </c>
      <c r="D21" s="14">
        <v>43950</v>
      </c>
      <c r="E21" s="14">
        <v>7644</v>
      </c>
      <c r="F21" s="14">
        <v>37099</v>
      </c>
      <c r="G21" s="14">
        <v>63361</v>
      </c>
      <c r="H21" s="14">
        <v>66532</v>
      </c>
      <c r="I21" s="14">
        <v>60534</v>
      </c>
      <c r="J21" s="14">
        <v>38465</v>
      </c>
      <c r="K21" s="14">
        <v>55554</v>
      </c>
      <c r="L21" s="14">
        <v>22990</v>
      </c>
      <c r="M21" s="14">
        <v>12641</v>
      </c>
      <c r="N21" s="12">
        <f t="shared" si="7"/>
        <v>527312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53944</v>
      </c>
      <c r="C22" s="14">
        <v>29995</v>
      </c>
      <c r="D22" s="14">
        <v>28516</v>
      </c>
      <c r="E22" s="14">
        <v>4914</v>
      </c>
      <c r="F22" s="14">
        <v>24798</v>
      </c>
      <c r="G22" s="14">
        <v>38797</v>
      </c>
      <c r="H22" s="14">
        <v>41001</v>
      </c>
      <c r="I22" s="14">
        <v>40276</v>
      </c>
      <c r="J22" s="14">
        <v>26291</v>
      </c>
      <c r="K22" s="14">
        <v>42499</v>
      </c>
      <c r="L22" s="14">
        <v>17284</v>
      </c>
      <c r="M22" s="14">
        <v>10251</v>
      </c>
      <c r="N22" s="12">
        <f t="shared" si="7"/>
        <v>358566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2488</v>
      </c>
      <c r="C23" s="14">
        <v>2214</v>
      </c>
      <c r="D23" s="14">
        <v>1222</v>
      </c>
      <c r="E23" s="14">
        <v>324</v>
      </c>
      <c r="F23" s="14">
        <v>1559</v>
      </c>
      <c r="G23" s="14">
        <v>3025</v>
      </c>
      <c r="H23" s="14">
        <v>2235</v>
      </c>
      <c r="I23" s="14">
        <v>1501</v>
      </c>
      <c r="J23" s="14">
        <v>1436</v>
      </c>
      <c r="K23" s="14">
        <v>1726</v>
      </c>
      <c r="L23" s="14">
        <v>872</v>
      </c>
      <c r="M23" s="14">
        <v>401</v>
      </c>
      <c r="N23" s="12">
        <f t="shared" si="7"/>
        <v>19003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159064</v>
      </c>
      <c r="C24" s="14">
        <f>C25+C26</f>
        <v>123432</v>
      </c>
      <c r="D24" s="14">
        <f>D25+D26</f>
        <v>112273</v>
      </c>
      <c r="E24" s="14">
        <f>E25+E26</f>
        <v>21986</v>
      </c>
      <c r="F24" s="14">
        <f aca="true" t="shared" si="8" ref="F24:M24">F25+F26</f>
        <v>109772</v>
      </c>
      <c r="G24" s="14">
        <f t="shared" si="8"/>
        <v>166572</v>
      </c>
      <c r="H24" s="14">
        <f t="shared" si="8"/>
        <v>140896</v>
      </c>
      <c r="I24" s="14">
        <f t="shared" si="8"/>
        <v>114429</v>
      </c>
      <c r="J24" s="14">
        <f t="shared" si="8"/>
        <v>86274</v>
      </c>
      <c r="K24" s="14">
        <f t="shared" si="8"/>
        <v>91878</v>
      </c>
      <c r="L24" s="14">
        <f t="shared" si="8"/>
        <v>33099</v>
      </c>
      <c r="M24" s="14">
        <f t="shared" si="8"/>
        <v>18365</v>
      </c>
      <c r="N24" s="12">
        <f t="shared" si="7"/>
        <v>1178040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73673</v>
      </c>
      <c r="C25" s="14">
        <v>62345</v>
      </c>
      <c r="D25" s="14">
        <v>56292</v>
      </c>
      <c r="E25" s="14">
        <v>12002</v>
      </c>
      <c r="F25" s="14">
        <v>54150</v>
      </c>
      <c r="G25" s="14">
        <v>85546</v>
      </c>
      <c r="H25" s="14">
        <v>73955</v>
      </c>
      <c r="I25" s="14">
        <v>52079</v>
      </c>
      <c r="J25" s="14">
        <v>43973</v>
      </c>
      <c r="K25" s="14">
        <v>43322</v>
      </c>
      <c r="L25" s="14">
        <v>14959</v>
      </c>
      <c r="M25" s="14">
        <v>7464</v>
      </c>
      <c r="N25" s="12">
        <f t="shared" si="7"/>
        <v>579760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85391</v>
      </c>
      <c r="C26" s="14">
        <v>61087</v>
      </c>
      <c r="D26" s="14">
        <v>55981</v>
      </c>
      <c r="E26" s="14">
        <v>9984</v>
      </c>
      <c r="F26" s="14">
        <v>55622</v>
      </c>
      <c r="G26" s="14">
        <v>81026</v>
      </c>
      <c r="H26" s="14">
        <v>66941</v>
      </c>
      <c r="I26" s="14">
        <v>62350</v>
      </c>
      <c r="J26" s="14">
        <v>42301</v>
      </c>
      <c r="K26" s="14">
        <v>48556</v>
      </c>
      <c r="L26" s="14">
        <v>18140</v>
      </c>
      <c r="M26" s="14">
        <v>10901</v>
      </c>
      <c r="N26" s="12">
        <f t="shared" si="7"/>
        <v>598280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1033519.13963058</v>
      </c>
      <c r="C36" s="61">
        <f aca="true" t="shared" si="11" ref="C36:M36">C37+C38+C39+C40</f>
        <v>748960.626024</v>
      </c>
      <c r="D36" s="61">
        <f t="shared" si="11"/>
        <v>701529.9720478001</v>
      </c>
      <c r="E36" s="61">
        <f t="shared" si="11"/>
        <v>164207.874196</v>
      </c>
      <c r="F36" s="61">
        <f t="shared" si="11"/>
        <v>685780.6777492501</v>
      </c>
      <c r="G36" s="61">
        <f t="shared" si="11"/>
        <v>885720.2642000001</v>
      </c>
      <c r="H36" s="61">
        <f t="shared" si="11"/>
        <v>936368.3178000001</v>
      </c>
      <c r="I36" s="61">
        <f t="shared" si="11"/>
        <v>808255.6200049999</v>
      </c>
      <c r="J36" s="61">
        <f t="shared" si="11"/>
        <v>645899.0961752</v>
      </c>
      <c r="K36" s="61">
        <f t="shared" si="11"/>
        <v>739255.68010336</v>
      </c>
      <c r="L36" s="61">
        <f t="shared" si="11"/>
        <v>378531.19956885994</v>
      </c>
      <c r="M36" s="61">
        <f t="shared" si="11"/>
        <v>219124.53545152</v>
      </c>
      <c r="N36" s="61">
        <f>N37+N38+N39+N40</f>
        <v>7947153.002951572</v>
      </c>
    </row>
    <row r="37" spans="1:14" ht="18.75" customHeight="1">
      <c r="A37" s="58" t="s">
        <v>55</v>
      </c>
      <c r="B37" s="55">
        <f aca="true" t="shared" si="12" ref="B37:M37">B29*B7</f>
        <v>1033416.7716</v>
      </c>
      <c r="C37" s="55">
        <f t="shared" si="12"/>
        <v>748810.0671999999</v>
      </c>
      <c r="D37" s="55">
        <f t="shared" si="12"/>
        <v>691358.9488</v>
      </c>
      <c r="E37" s="55">
        <f t="shared" si="12"/>
        <v>163970.30649999998</v>
      </c>
      <c r="F37" s="55">
        <f t="shared" si="12"/>
        <v>685676.6150000001</v>
      </c>
      <c r="G37" s="55">
        <f t="shared" si="12"/>
        <v>885746.1765000001</v>
      </c>
      <c r="H37" s="55">
        <f t="shared" si="12"/>
        <v>936136.593</v>
      </c>
      <c r="I37" s="55">
        <f t="shared" si="12"/>
        <v>808103.61</v>
      </c>
      <c r="J37" s="55">
        <f t="shared" si="12"/>
        <v>645681.7016</v>
      </c>
      <c r="K37" s="55">
        <f t="shared" si="12"/>
        <v>738887.8134</v>
      </c>
      <c r="L37" s="55">
        <f t="shared" si="12"/>
        <v>378396.2878</v>
      </c>
      <c r="M37" s="55">
        <f t="shared" si="12"/>
        <v>219072.6031</v>
      </c>
      <c r="N37" s="57">
        <f>SUM(B37:M37)</f>
        <v>7935257.494500002</v>
      </c>
    </row>
    <row r="38" spans="1:14" ht="18.75" customHeight="1">
      <c r="A38" s="58" t="s">
        <v>56</v>
      </c>
      <c r="B38" s="55">
        <f aca="true" t="shared" si="13" ref="B38:M38">B30*B7</f>
        <v>-3154.71196942</v>
      </c>
      <c r="C38" s="55">
        <f t="shared" si="13"/>
        <v>-2241.961176</v>
      </c>
      <c r="D38" s="55">
        <f t="shared" si="13"/>
        <v>-2114.2867521999997</v>
      </c>
      <c r="E38" s="55">
        <f t="shared" si="13"/>
        <v>-408.712304</v>
      </c>
      <c r="F38" s="55">
        <f t="shared" si="13"/>
        <v>-2057.3372507500003</v>
      </c>
      <c r="G38" s="55">
        <f t="shared" si="13"/>
        <v>-2688.0723000000003</v>
      </c>
      <c r="H38" s="55">
        <f t="shared" si="13"/>
        <v>-2665.8352</v>
      </c>
      <c r="I38" s="55">
        <f t="shared" si="13"/>
        <v>-2394.589995</v>
      </c>
      <c r="J38" s="55">
        <f t="shared" si="13"/>
        <v>-1901.2054248</v>
      </c>
      <c r="K38" s="55">
        <f t="shared" si="13"/>
        <v>-2234.37329664</v>
      </c>
      <c r="L38" s="55">
        <f t="shared" si="13"/>
        <v>-1136.24823114</v>
      </c>
      <c r="M38" s="55">
        <f t="shared" si="13"/>
        <v>-667.10764848</v>
      </c>
      <c r="N38" s="25">
        <f>SUM(B38:M38)</f>
        <v>-23664.441548429997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10123.91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10123.91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-83854.25</v>
      </c>
      <c r="C42" s="25">
        <f aca="true" t="shared" si="15" ref="C42:M42">+C43+C46+C54+C55</f>
        <v>-81796.06999999999</v>
      </c>
      <c r="D42" s="25">
        <f t="shared" si="15"/>
        <v>-57509.06</v>
      </c>
      <c r="E42" s="25">
        <f t="shared" si="15"/>
        <v>-18247.59</v>
      </c>
      <c r="F42" s="25">
        <f t="shared" si="15"/>
        <v>-60426.41</v>
      </c>
      <c r="G42" s="25">
        <f t="shared" si="15"/>
        <v>-92713.3</v>
      </c>
      <c r="H42" s="25">
        <f t="shared" si="15"/>
        <v>-111088.75</v>
      </c>
      <c r="I42" s="25">
        <f t="shared" si="15"/>
        <v>-65959.81</v>
      </c>
      <c r="J42" s="25">
        <f t="shared" si="15"/>
        <v>-63492.54</v>
      </c>
      <c r="K42" s="25">
        <f t="shared" si="15"/>
        <v>-54663.170000000006</v>
      </c>
      <c r="L42" s="25">
        <f t="shared" si="15"/>
        <v>-46290.81</v>
      </c>
      <c r="M42" s="25">
        <f t="shared" si="15"/>
        <v>-28202.61</v>
      </c>
      <c r="N42" s="25">
        <f>+N43+N46+N54+N55</f>
        <v>-764244.37</v>
      </c>
    </row>
    <row r="43" spans="1:14" ht="18.75" customHeight="1">
      <c r="A43" s="17" t="s">
        <v>60</v>
      </c>
      <c r="B43" s="26">
        <f>B44+B45</f>
        <v>-76440.8</v>
      </c>
      <c r="C43" s="26">
        <f>C44+C45</f>
        <v>-76319.2</v>
      </c>
      <c r="D43" s="26">
        <f>D44+D45</f>
        <v>-51140.4</v>
      </c>
      <c r="E43" s="26">
        <f>E44+E45</f>
        <v>-7258</v>
      </c>
      <c r="F43" s="26">
        <f aca="true" t="shared" si="16" ref="F43:M43">F44+F45</f>
        <v>-43285.8</v>
      </c>
      <c r="G43" s="26">
        <f t="shared" si="16"/>
        <v>-83881.2</v>
      </c>
      <c r="H43" s="26">
        <f t="shared" si="16"/>
        <v>-100650.6</v>
      </c>
      <c r="I43" s="26">
        <f t="shared" si="16"/>
        <v>-45546.8</v>
      </c>
      <c r="J43" s="26">
        <f t="shared" si="16"/>
        <v>-60697.4</v>
      </c>
      <c r="K43" s="26">
        <f t="shared" si="16"/>
        <v>-46838.8</v>
      </c>
      <c r="L43" s="26">
        <f t="shared" si="16"/>
        <v>-33831.4</v>
      </c>
      <c r="M43" s="26">
        <f t="shared" si="16"/>
        <v>-22074.2</v>
      </c>
      <c r="N43" s="25">
        <f aca="true" t="shared" si="17" ref="N43:N55">SUM(B43:M43)</f>
        <v>-647964.6</v>
      </c>
    </row>
    <row r="44" spans="1:25" ht="18.75" customHeight="1">
      <c r="A44" s="13" t="s">
        <v>61</v>
      </c>
      <c r="B44" s="20">
        <f>ROUND(-B9*$D$3,2)</f>
        <v>-76440.8</v>
      </c>
      <c r="C44" s="20">
        <f>ROUND(-C9*$D$3,2)</f>
        <v>-76319.2</v>
      </c>
      <c r="D44" s="20">
        <f>ROUND(-D9*$D$3,2)</f>
        <v>-51140.4</v>
      </c>
      <c r="E44" s="20">
        <f>ROUND(-E9*$D$3,2)</f>
        <v>-7258</v>
      </c>
      <c r="F44" s="20">
        <f aca="true" t="shared" si="18" ref="F44:M44">ROUND(-F9*$D$3,2)</f>
        <v>-43285.8</v>
      </c>
      <c r="G44" s="20">
        <f t="shared" si="18"/>
        <v>-83881.2</v>
      </c>
      <c r="H44" s="20">
        <f t="shared" si="18"/>
        <v>-100650.6</v>
      </c>
      <c r="I44" s="20">
        <f t="shared" si="18"/>
        <v>-45546.8</v>
      </c>
      <c r="J44" s="20">
        <f t="shared" si="18"/>
        <v>-60697.4</v>
      </c>
      <c r="K44" s="20">
        <f t="shared" si="18"/>
        <v>-46838.8</v>
      </c>
      <c r="L44" s="20">
        <f t="shared" si="18"/>
        <v>-33831.4</v>
      </c>
      <c r="M44" s="20">
        <f t="shared" si="18"/>
        <v>-22074.2</v>
      </c>
      <c r="N44" s="47">
        <f t="shared" si="17"/>
        <v>-647964.6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-7413.45</v>
      </c>
      <c r="C46" s="26">
        <f aca="true" t="shared" si="20" ref="C46:M46">SUM(C47:C53)</f>
        <v>-5476.87</v>
      </c>
      <c r="D46" s="26">
        <f t="shared" si="20"/>
        <v>-6368.66</v>
      </c>
      <c r="E46" s="26">
        <f t="shared" si="20"/>
        <v>-10989.59</v>
      </c>
      <c r="F46" s="26">
        <f t="shared" si="20"/>
        <v>-17140.61</v>
      </c>
      <c r="G46" s="26">
        <f t="shared" si="20"/>
        <v>-8832.1</v>
      </c>
      <c r="H46" s="26">
        <f t="shared" si="20"/>
        <v>-10438.15</v>
      </c>
      <c r="I46" s="26">
        <f t="shared" si="20"/>
        <v>-20413.01</v>
      </c>
      <c r="J46" s="26">
        <f t="shared" si="20"/>
        <v>-2795.14</v>
      </c>
      <c r="K46" s="26">
        <f t="shared" si="20"/>
        <v>-7824.37</v>
      </c>
      <c r="L46" s="26">
        <f t="shared" si="20"/>
        <v>-12459.41</v>
      </c>
      <c r="M46" s="26">
        <f t="shared" si="20"/>
        <v>-6128.41</v>
      </c>
      <c r="N46" s="26">
        <f>SUM(N47:N53)</f>
        <v>-116279.76999999999</v>
      </c>
    </row>
    <row r="47" spans="1:25" ht="18.75" customHeight="1">
      <c r="A47" s="13" t="s">
        <v>64</v>
      </c>
      <c r="B47" s="24">
        <v>-7413.45</v>
      </c>
      <c r="C47" s="24">
        <v>-5476.87</v>
      </c>
      <c r="D47" s="24">
        <v>-6368.66</v>
      </c>
      <c r="E47" s="24">
        <v>-10989.59</v>
      </c>
      <c r="F47" s="24">
        <v>-17140.61</v>
      </c>
      <c r="G47" s="24">
        <v>-8832.1</v>
      </c>
      <c r="H47" s="24">
        <v>-10438.15</v>
      </c>
      <c r="I47" s="24">
        <v>-20413.01</v>
      </c>
      <c r="J47" s="24">
        <v>-2795.14</v>
      </c>
      <c r="K47" s="24">
        <v>-7824.37</v>
      </c>
      <c r="L47" s="24">
        <v>-12459.41</v>
      </c>
      <c r="M47" s="24">
        <v>-6128.41</v>
      </c>
      <c r="N47" s="24">
        <f t="shared" si="17"/>
        <v>-116279.76999999999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949664.88963058</v>
      </c>
      <c r="C57" s="29">
        <f t="shared" si="21"/>
        <v>667164.556024</v>
      </c>
      <c r="D57" s="29">
        <f t="shared" si="21"/>
        <v>644020.9120478001</v>
      </c>
      <c r="E57" s="29">
        <f t="shared" si="21"/>
        <v>145960.284196</v>
      </c>
      <c r="F57" s="29">
        <f t="shared" si="21"/>
        <v>625354.26774925</v>
      </c>
      <c r="G57" s="29">
        <f t="shared" si="21"/>
        <v>793006.9642</v>
      </c>
      <c r="H57" s="29">
        <f t="shared" si="21"/>
        <v>825279.5678000001</v>
      </c>
      <c r="I57" s="29">
        <f t="shared" si="21"/>
        <v>742295.8100049999</v>
      </c>
      <c r="J57" s="29">
        <f t="shared" si="21"/>
        <v>582406.5561751999</v>
      </c>
      <c r="K57" s="29">
        <f t="shared" si="21"/>
        <v>684592.5101033599</v>
      </c>
      <c r="L57" s="29">
        <f t="shared" si="21"/>
        <v>332240.38956885994</v>
      </c>
      <c r="M57" s="29">
        <f t="shared" si="21"/>
        <v>190921.92545152002</v>
      </c>
      <c r="N57" s="29">
        <f>SUM(B57:M57)</f>
        <v>7182908.63295157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949664.89</v>
      </c>
      <c r="C60" s="36">
        <f aca="true" t="shared" si="22" ref="C60:M60">SUM(C61:C74)</f>
        <v>667164.56</v>
      </c>
      <c r="D60" s="36">
        <f t="shared" si="22"/>
        <v>644020.91</v>
      </c>
      <c r="E60" s="36">
        <f t="shared" si="22"/>
        <v>145960.29</v>
      </c>
      <c r="F60" s="36">
        <f t="shared" si="22"/>
        <v>625354.27</v>
      </c>
      <c r="G60" s="36">
        <f t="shared" si="22"/>
        <v>793006.97</v>
      </c>
      <c r="H60" s="36">
        <f t="shared" si="22"/>
        <v>825279.5700000001</v>
      </c>
      <c r="I60" s="36">
        <f t="shared" si="22"/>
        <v>742295.82</v>
      </c>
      <c r="J60" s="36">
        <f t="shared" si="22"/>
        <v>582406.55</v>
      </c>
      <c r="K60" s="36">
        <f t="shared" si="22"/>
        <v>684592.51</v>
      </c>
      <c r="L60" s="36">
        <f t="shared" si="22"/>
        <v>332240.39</v>
      </c>
      <c r="M60" s="36">
        <f t="shared" si="22"/>
        <v>190921.92</v>
      </c>
      <c r="N60" s="29">
        <f>SUM(N61:N74)</f>
        <v>7182908.65</v>
      </c>
    </row>
    <row r="61" spans="1:15" ht="18.75" customHeight="1">
      <c r="A61" s="17" t="s">
        <v>75</v>
      </c>
      <c r="B61" s="36">
        <v>182555.91</v>
      </c>
      <c r="C61" s="36">
        <v>195299.17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377855.08</v>
      </c>
      <c r="O61"/>
    </row>
    <row r="62" spans="1:15" ht="18.75" customHeight="1">
      <c r="A62" s="17" t="s">
        <v>76</v>
      </c>
      <c r="B62" s="36">
        <v>767108.98</v>
      </c>
      <c r="C62" s="36">
        <v>471865.39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1238974.37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644020.91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644020.91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145960.29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145960.29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625354.27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625354.27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793006.97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793006.97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644852.28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644852.28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180427.29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180427.29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742295.82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742295.82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582406.55</v>
      </c>
      <c r="K70" s="35">
        <v>0</v>
      </c>
      <c r="L70" s="35">
        <v>0</v>
      </c>
      <c r="M70" s="35">
        <v>0</v>
      </c>
      <c r="N70" s="29">
        <f t="shared" si="23"/>
        <v>582406.55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684592.51</v>
      </c>
      <c r="L71" s="35">
        <v>0</v>
      </c>
      <c r="M71" s="62"/>
      <c r="N71" s="26">
        <f t="shared" si="23"/>
        <v>684592.51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332240.39</v>
      </c>
      <c r="M72" s="35">
        <v>0</v>
      </c>
      <c r="N72" s="29">
        <f t="shared" si="23"/>
        <v>332240.39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190921.92</v>
      </c>
      <c r="N73" s="26">
        <f t="shared" si="23"/>
        <v>190921.92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2.2655717895816836</v>
      </c>
      <c r="C78" s="45">
        <v>2.2326092875989447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1.9789315278214696</v>
      </c>
      <c r="C79" s="45">
        <v>1.866291643733153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1.8149236711005996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2.5237512363943746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2.119321593242116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1.68045083736029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1.9774794530266118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1.933027644881105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1.9199610903379059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2.1626278901213403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2.0679290380696305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2.4547749028473036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2.404869952385614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2016-09-05T20:35:40Z</dcterms:modified>
  <cp:category/>
  <cp:version/>
  <cp:contentType/>
  <cp:contentStatus/>
</cp:coreProperties>
</file>