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<sst xmlns="http://schemas.openxmlformats.org/spreadsheetml/2006/main" count="105" uniqueCount="103">
  <si>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</si>
  <si>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</si>
  <si>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</si>
  <si>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</si>
  <si>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</si>
  <si>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</si>
  <si>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</si>
  <si>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</si>
  <si>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</si>
  <si>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</si>
  <si>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</si>
  <si>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</si>
  <si>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</si>
  <si>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</si>
  <si>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</si>
  <si>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</si>
  <si>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</si>
  <si>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</si>
  <si>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</si>
  <si>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</si>
  <si>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</si>
  <si>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</si>
  <si>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</si>
  <si>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</si>
  <si>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</si>
  <si>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</si>
  <si>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</si>
  <si>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</si>
  <si>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</si>
  <si>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</si>
  <si>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</si>
  <si>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</si>
  <si>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</si>
  <si>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</si>
  <si>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</si>
  <si>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</si>
  <si>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</si>
  <si>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</si>
  <si>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</si>
  <si>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</si>
  <si>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</si>
  <si>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</si>
  <si>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</si>
  <si>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</si>
  <si>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</si>
  <si>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</si>
  <si>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</si>
  <si>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</si>
  <si>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</si>
  <si>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</si>
  <si>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</si>
  <si>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</si>
  <si>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</si>
  <si>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</si>
  <si>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</si>
  <si>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</si>
  <si>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</si>
  <si>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</si>
  <si>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</si>
  <si>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</si>
  <si>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</si>
  <si>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</si>
  <si>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</si>
  <si>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</si>
  <si>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</si>
  <si>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</si>
  <si>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</si>
  <si>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</si>
  <si>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</si>
  <si>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</si>
  <si>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</si>
  <si>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</si>
  <si>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</si>
  <si>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</si>
  <si>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</si>
  <si>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</si>
  <si>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</si>
  <si>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</si>
  <si>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</si>
  <si>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</si>
  <si>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</si>
  <si>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</si>
  <si>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</si>
  <si>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</si>
  <si>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</si>
  <si>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</si>
  <si>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</si>
  <si>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</si>
  <si>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</si>
  <si>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</si>
  <si>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</si>
  <si>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</si>
  <si>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</si>
  <si>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</si>
  <si>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</si>
  <si>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</si>
  <si>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</si>
  <si>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</si>
  <si>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</si>
  <si>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</si>
  <si>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</si>
  <si>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</si>
  <si>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25/08/16 - VENCIMENTO 05/09/16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</si>
</sst>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525295</v>
      </c>
      <c r="C7" s="10">
        <f>C8+C20+C24</f>
        <v>386639</v>
      </c>
      <c r="D7" s="10">
        <f>D8+D20+D24</f>
        <v>388848</v>
      </c>
      <c r="E7" s="10">
        <f>E8+E20+E24</f>
        <v>65144</v>
      </c>
      <c r="F7" s="10">
        <f aca="true" t="shared" si="0" ref="F7:M7">F8+F20+F24</f>
        <v>330009</v>
      </c>
      <c r="G7" s="10">
        <f t="shared" si="0"/>
        <v>533175</v>
      </c>
      <c r="H7" s="10">
        <f t="shared" si="0"/>
        <v>483079</v>
      </c>
      <c r="I7" s="10">
        <f t="shared" si="0"/>
        <v>431175</v>
      </c>
      <c r="J7" s="10">
        <f t="shared" si="0"/>
        <v>310240</v>
      </c>
      <c r="K7" s="10">
        <f t="shared" si="0"/>
        <v>369454</v>
      </c>
      <c r="L7" s="10">
        <f t="shared" si="0"/>
        <v>157437</v>
      </c>
      <c r="M7" s="10">
        <f t="shared" si="0"/>
        <v>92642</v>
      </c>
      <c r="N7" s="10">
        <f>+N8+N20+N24</f>
        <v>4073137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222929</v>
      </c>
      <c r="C8" s="12">
        <f>+C9+C12+C16</f>
        <v>177002</v>
      </c>
      <c r="D8" s="12">
        <f>+D9+D12+D16</f>
        <v>194352</v>
      </c>
      <c r="E8" s="12">
        <f>+E9+E12+E16</f>
        <v>29621</v>
      </c>
      <c r="F8" s="12">
        <f aca="true" t="shared" si="1" ref="F8:M8">+F9+F12+F16</f>
        <v>149395</v>
      </c>
      <c r="G8" s="12">
        <f t="shared" si="1"/>
        <v>252441</v>
      </c>
      <c r="H8" s="12">
        <f t="shared" si="1"/>
        <v>223937</v>
      </c>
      <c r="I8" s="12">
        <f t="shared" si="1"/>
        <v>204649</v>
      </c>
      <c r="J8" s="12">
        <f t="shared" si="1"/>
        <v>147959</v>
      </c>
      <c r="K8" s="12">
        <f t="shared" si="1"/>
        <v>165121</v>
      </c>
      <c r="L8" s="12">
        <f t="shared" si="1"/>
        <v>79939</v>
      </c>
      <c r="M8" s="12">
        <f t="shared" si="1"/>
        <v>49304</v>
      </c>
      <c r="N8" s="12">
        <f>SUM(B8:M8)</f>
        <v>1896649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18083</v>
      </c>
      <c r="C9" s="14">
        <v>18372</v>
      </c>
      <c r="D9" s="14">
        <v>12000</v>
      </c>
      <c r="E9" s="14">
        <v>1827</v>
      </c>
      <c r="F9" s="14">
        <v>10366</v>
      </c>
      <c r="G9" s="14">
        <v>19876</v>
      </c>
      <c r="H9" s="14">
        <v>24292</v>
      </c>
      <c r="I9" s="14">
        <v>11091</v>
      </c>
      <c r="J9" s="14">
        <v>15103</v>
      </c>
      <c r="K9" s="14">
        <v>11330</v>
      </c>
      <c r="L9" s="14">
        <v>8201</v>
      </c>
      <c r="M9" s="14">
        <v>5429</v>
      </c>
      <c r="N9" s="12">
        <f aca="true" t="shared" si="2" ref="N9:N19">SUM(B9:M9)</f>
        <v>155970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18083</v>
      </c>
      <c r="C10" s="14">
        <f>+C9-C11</f>
        <v>18372</v>
      </c>
      <c r="D10" s="14">
        <f>+D9-D11</f>
        <v>12000</v>
      </c>
      <c r="E10" s="14">
        <f>+E9-E11</f>
        <v>1827</v>
      </c>
      <c r="F10" s="14">
        <f aca="true" t="shared" si="3" ref="F10:M10">+F9-F11</f>
        <v>10366</v>
      </c>
      <c r="G10" s="14">
        <f t="shared" si="3"/>
        <v>19876</v>
      </c>
      <c r="H10" s="14">
        <f t="shared" si="3"/>
        <v>24292</v>
      </c>
      <c r="I10" s="14">
        <f t="shared" si="3"/>
        <v>11091</v>
      </c>
      <c r="J10" s="14">
        <f t="shared" si="3"/>
        <v>15103</v>
      </c>
      <c r="K10" s="14">
        <f t="shared" si="3"/>
        <v>11330</v>
      </c>
      <c r="L10" s="14">
        <f t="shared" si="3"/>
        <v>8201</v>
      </c>
      <c r="M10" s="14">
        <f t="shared" si="3"/>
        <v>5429</v>
      </c>
      <c r="N10" s="12">
        <f t="shared" si="2"/>
        <v>155970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175680</v>
      </c>
      <c r="C12" s="14">
        <f>C13+C14+C15</f>
        <v>138361</v>
      </c>
      <c r="D12" s="14">
        <f>D13+D14+D15</f>
        <v>160410</v>
      </c>
      <c r="E12" s="14">
        <f>E13+E14+E15</f>
        <v>24425</v>
      </c>
      <c r="F12" s="14">
        <f aca="true" t="shared" si="4" ref="F12:M12">F13+F14+F15</f>
        <v>120251</v>
      </c>
      <c r="G12" s="14">
        <f t="shared" si="4"/>
        <v>201100</v>
      </c>
      <c r="H12" s="14">
        <f t="shared" si="4"/>
        <v>173080</v>
      </c>
      <c r="I12" s="14">
        <f t="shared" si="4"/>
        <v>166899</v>
      </c>
      <c r="J12" s="14">
        <f t="shared" si="4"/>
        <v>114806</v>
      </c>
      <c r="K12" s="14">
        <f t="shared" si="4"/>
        <v>130225</v>
      </c>
      <c r="L12" s="14">
        <f t="shared" si="4"/>
        <v>62998</v>
      </c>
      <c r="M12" s="14">
        <f t="shared" si="4"/>
        <v>39215</v>
      </c>
      <c r="N12" s="12">
        <f t="shared" si="2"/>
        <v>1507450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87736</v>
      </c>
      <c r="C13" s="14">
        <v>70858</v>
      </c>
      <c r="D13" s="14">
        <v>79503</v>
      </c>
      <c r="E13" s="14">
        <v>12329</v>
      </c>
      <c r="F13" s="14">
        <v>59491</v>
      </c>
      <c r="G13" s="14">
        <v>101109</v>
      </c>
      <c r="H13" s="14">
        <v>91394</v>
      </c>
      <c r="I13" s="14">
        <v>86556</v>
      </c>
      <c r="J13" s="14">
        <v>57539</v>
      </c>
      <c r="K13" s="14">
        <v>64746</v>
      </c>
      <c r="L13" s="14">
        <v>30992</v>
      </c>
      <c r="M13" s="14">
        <v>18775</v>
      </c>
      <c r="N13" s="12">
        <f t="shared" si="2"/>
        <v>761028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83002</v>
      </c>
      <c r="C14" s="14">
        <v>61195</v>
      </c>
      <c r="D14" s="14">
        <v>77375</v>
      </c>
      <c r="E14" s="14">
        <v>11221</v>
      </c>
      <c r="F14" s="14">
        <v>56474</v>
      </c>
      <c r="G14" s="14">
        <v>90974</v>
      </c>
      <c r="H14" s="14">
        <v>75337</v>
      </c>
      <c r="I14" s="14">
        <v>77115</v>
      </c>
      <c r="J14" s="14">
        <v>53509</v>
      </c>
      <c r="K14" s="14">
        <v>62051</v>
      </c>
      <c r="L14" s="14">
        <v>29879</v>
      </c>
      <c r="M14" s="14">
        <v>19457</v>
      </c>
      <c r="N14" s="12">
        <f t="shared" si="2"/>
        <v>697589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4942</v>
      </c>
      <c r="C15" s="14">
        <v>6308</v>
      </c>
      <c r="D15" s="14">
        <v>3532</v>
      </c>
      <c r="E15" s="14">
        <v>875</v>
      </c>
      <c r="F15" s="14">
        <v>4286</v>
      </c>
      <c r="G15" s="14">
        <v>9017</v>
      </c>
      <c r="H15" s="14">
        <v>6349</v>
      </c>
      <c r="I15" s="14">
        <v>3228</v>
      </c>
      <c r="J15" s="14">
        <v>3758</v>
      </c>
      <c r="K15" s="14">
        <v>3428</v>
      </c>
      <c r="L15" s="14">
        <v>2127</v>
      </c>
      <c r="M15" s="14">
        <v>983</v>
      </c>
      <c r="N15" s="12">
        <f t="shared" si="2"/>
        <v>48833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29166</v>
      </c>
      <c r="C16" s="14">
        <f>C17+C18+C19</f>
        <v>20269</v>
      </c>
      <c r="D16" s="14">
        <f>D17+D18+D19</f>
        <v>21942</v>
      </c>
      <c r="E16" s="14">
        <f>E17+E18+E19</f>
        <v>3369</v>
      </c>
      <c r="F16" s="14">
        <f aca="true" t="shared" si="5" ref="F16:M16">F17+F18+F19</f>
        <v>18778</v>
      </c>
      <c r="G16" s="14">
        <f t="shared" si="5"/>
        <v>31465</v>
      </c>
      <c r="H16" s="14">
        <f t="shared" si="5"/>
        <v>26565</v>
      </c>
      <c r="I16" s="14">
        <f t="shared" si="5"/>
        <v>26659</v>
      </c>
      <c r="J16" s="14">
        <f t="shared" si="5"/>
        <v>18050</v>
      </c>
      <c r="K16" s="14">
        <f t="shared" si="5"/>
        <v>23566</v>
      </c>
      <c r="L16" s="14">
        <f t="shared" si="5"/>
        <v>8740</v>
      </c>
      <c r="M16" s="14">
        <f t="shared" si="5"/>
        <v>4660</v>
      </c>
      <c r="N16" s="12">
        <f t="shared" si="2"/>
        <v>233229</v>
      </c>
    </row>
    <row r="17" spans="1:25" ht="18.75" customHeight="1">
      <c r="A17" s="15" t="s">
        <v>16</v>
      </c>
      <c r="B17" s="14">
        <v>16922</v>
      </c>
      <c r="C17" s="14">
        <v>12633</v>
      </c>
      <c r="D17" s="14">
        <v>11526</v>
      </c>
      <c r="E17" s="14">
        <v>1969</v>
      </c>
      <c r="F17" s="14">
        <v>10664</v>
      </c>
      <c r="G17" s="14">
        <v>18475</v>
      </c>
      <c r="H17" s="14">
        <v>15895</v>
      </c>
      <c r="I17" s="14">
        <v>16156</v>
      </c>
      <c r="J17" s="14">
        <v>10632</v>
      </c>
      <c r="K17" s="14">
        <v>13829</v>
      </c>
      <c r="L17" s="14">
        <v>5266</v>
      </c>
      <c r="M17" s="14">
        <v>2670</v>
      </c>
      <c r="N17" s="12">
        <f t="shared" si="2"/>
        <v>136637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11100</v>
      </c>
      <c r="C18" s="14">
        <v>6324</v>
      </c>
      <c r="D18" s="14">
        <v>9586</v>
      </c>
      <c r="E18" s="14">
        <v>1246</v>
      </c>
      <c r="F18" s="14">
        <v>6997</v>
      </c>
      <c r="G18" s="14">
        <v>10996</v>
      </c>
      <c r="H18" s="14">
        <v>9293</v>
      </c>
      <c r="I18" s="14">
        <v>9816</v>
      </c>
      <c r="J18" s="14">
        <v>6654</v>
      </c>
      <c r="K18" s="14">
        <v>9114</v>
      </c>
      <c r="L18" s="14">
        <v>3178</v>
      </c>
      <c r="M18" s="14">
        <v>1837</v>
      </c>
      <c r="N18" s="12">
        <f t="shared" si="2"/>
        <v>86141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1144</v>
      </c>
      <c r="C19" s="14">
        <v>1312</v>
      </c>
      <c r="D19" s="14">
        <v>830</v>
      </c>
      <c r="E19" s="14">
        <v>154</v>
      </c>
      <c r="F19" s="14">
        <v>1117</v>
      </c>
      <c r="G19" s="14">
        <v>1994</v>
      </c>
      <c r="H19" s="14">
        <v>1377</v>
      </c>
      <c r="I19" s="14">
        <v>687</v>
      </c>
      <c r="J19" s="14">
        <v>764</v>
      </c>
      <c r="K19" s="14">
        <v>623</v>
      </c>
      <c r="L19" s="14">
        <v>296</v>
      </c>
      <c r="M19" s="14">
        <v>153</v>
      </c>
      <c r="N19" s="12">
        <f t="shared" si="2"/>
        <v>10451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128432</v>
      </c>
      <c r="C20" s="18">
        <f>C21+C22+C23</f>
        <v>80829</v>
      </c>
      <c r="D20" s="18">
        <f>D21+D22+D23</f>
        <v>75795</v>
      </c>
      <c r="E20" s="18">
        <f>E21+E22+E23</f>
        <v>12743</v>
      </c>
      <c r="F20" s="18">
        <f aca="true" t="shared" si="6" ref="F20:M20">F21+F22+F23</f>
        <v>64211</v>
      </c>
      <c r="G20" s="18">
        <f t="shared" si="6"/>
        <v>106062</v>
      </c>
      <c r="H20" s="18">
        <f t="shared" si="6"/>
        <v>111318</v>
      </c>
      <c r="I20" s="18">
        <f t="shared" si="6"/>
        <v>103998</v>
      </c>
      <c r="J20" s="18">
        <f t="shared" si="6"/>
        <v>69256</v>
      </c>
      <c r="K20" s="18">
        <f t="shared" si="6"/>
        <v>102686</v>
      </c>
      <c r="L20" s="18">
        <f t="shared" si="6"/>
        <v>42044</v>
      </c>
      <c r="M20" s="18">
        <f t="shared" si="6"/>
        <v>23668</v>
      </c>
      <c r="N20" s="12">
        <f aca="true" t="shared" si="7" ref="N20:N26">SUM(B20:M20)</f>
        <v>921042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70260</v>
      </c>
      <c r="C21" s="14">
        <v>47753</v>
      </c>
      <c r="D21" s="14">
        <v>43781</v>
      </c>
      <c r="E21" s="14">
        <v>7482</v>
      </c>
      <c r="F21" s="14">
        <v>36500</v>
      </c>
      <c r="G21" s="14">
        <v>62753</v>
      </c>
      <c r="H21" s="14">
        <v>66506</v>
      </c>
      <c r="I21" s="14">
        <v>60543</v>
      </c>
      <c r="J21" s="14">
        <v>39402</v>
      </c>
      <c r="K21" s="14">
        <v>56220</v>
      </c>
      <c r="L21" s="14">
        <v>23288</v>
      </c>
      <c r="M21" s="14">
        <v>12839</v>
      </c>
      <c r="N21" s="12">
        <f t="shared" si="7"/>
        <v>527327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55624</v>
      </c>
      <c r="C22" s="14">
        <v>30783</v>
      </c>
      <c r="D22" s="14">
        <v>30684</v>
      </c>
      <c r="E22" s="14">
        <v>4922</v>
      </c>
      <c r="F22" s="14">
        <v>26124</v>
      </c>
      <c r="G22" s="14">
        <v>40171</v>
      </c>
      <c r="H22" s="14">
        <v>42476</v>
      </c>
      <c r="I22" s="14">
        <v>41778</v>
      </c>
      <c r="J22" s="14">
        <v>28302</v>
      </c>
      <c r="K22" s="14">
        <v>44570</v>
      </c>
      <c r="L22" s="14">
        <v>17858</v>
      </c>
      <c r="M22" s="14">
        <v>10385</v>
      </c>
      <c r="N22" s="12">
        <f t="shared" si="7"/>
        <v>373677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2548</v>
      </c>
      <c r="C23" s="14">
        <v>2293</v>
      </c>
      <c r="D23" s="14">
        <v>1330</v>
      </c>
      <c r="E23" s="14">
        <v>339</v>
      </c>
      <c r="F23" s="14">
        <v>1587</v>
      </c>
      <c r="G23" s="14">
        <v>3138</v>
      </c>
      <c r="H23" s="14">
        <v>2336</v>
      </c>
      <c r="I23" s="14">
        <v>1677</v>
      </c>
      <c r="J23" s="14">
        <v>1552</v>
      </c>
      <c r="K23" s="14">
        <v>1896</v>
      </c>
      <c r="L23" s="14">
        <v>898</v>
      </c>
      <c r="M23" s="14">
        <v>444</v>
      </c>
      <c r="N23" s="12">
        <f t="shared" si="7"/>
        <v>20038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173934</v>
      </c>
      <c r="C24" s="14">
        <f>C25+C26</f>
        <v>128808</v>
      </c>
      <c r="D24" s="14">
        <f>D25+D26</f>
        <v>118701</v>
      </c>
      <c r="E24" s="14">
        <f>E25+E26</f>
        <v>22780</v>
      </c>
      <c r="F24" s="14">
        <f aca="true" t="shared" si="8" ref="F24:M24">F25+F26</f>
        <v>116403</v>
      </c>
      <c r="G24" s="14">
        <f t="shared" si="8"/>
        <v>174672</v>
      </c>
      <c r="H24" s="14">
        <f t="shared" si="8"/>
        <v>147824</v>
      </c>
      <c r="I24" s="14">
        <f t="shared" si="8"/>
        <v>122528</v>
      </c>
      <c r="J24" s="14">
        <f t="shared" si="8"/>
        <v>93025</v>
      </c>
      <c r="K24" s="14">
        <f t="shared" si="8"/>
        <v>101647</v>
      </c>
      <c r="L24" s="14">
        <f t="shared" si="8"/>
        <v>35454</v>
      </c>
      <c r="M24" s="14">
        <f t="shared" si="8"/>
        <v>19670</v>
      </c>
      <c r="N24" s="12">
        <f t="shared" si="7"/>
        <v>1255446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74493</v>
      </c>
      <c r="C25" s="14">
        <v>62213</v>
      </c>
      <c r="D25" s="14">
        <v>56422</v>
      </c>
      <c r="E25" s="14">
        <v>11977</v>
      </c>
      <c r="F25" s="14">
        <v>54775</v>
      </c>
      <c r="G25" s="14">
        <v>85707</v>
      </c>
      <c r="H25" s="14">
        <v>75219</v>
      </c>
      <c r="I25" s="14">
        <v>52404</v>
      </c>
      <c r="J25" s="14">
        <v>44842</v>
      </c>
      <c r="K25" s="14">
        <v>43556</v>
      </c>
      <c r="L25" s="14">
        <v>15605</v>
      </c>
      <c r="M25" s="14">
        <v>7631</v>
      </c>
      <c r="N25" s="12">
        <f t="shared" si="7"/>
        <v>584844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99441</v>
      </c>
      <c r="C26" s="14">
        <v>66595</v>
      </c>
      <c r="D26" s="14">
        <v>62279</v>
      </c>
      <c r="E26" s="14">
        <v>10803</v>
      </c>
      <c r="F26" s="14">
        <v>61628</v>
      </c>
      <c r="G26" s="14">
        <v>88965</v>
      </c>
      <c r="H26" s="14">
        <v>72605</v>
      </c>
      <c r="I26" s="14">
        <v>70124</v>
      </c>
      <c r="J26" s="14">
        <v>48183</v>
      </c>
      <c r="K26" s="14">
        <v>58091</v>
      </c>
      <c r="L26" s="14">
        <v>19849</v>
      </c>
      <c r="M26" s="14">
        <v>12039</v>
      </c>
      <c r="N26" s="12">
        <f t="shared" si="7"/>
        <v>670602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1065931.7331107</v>
      </c>
      <c r="C36" s="61">
        <f aca="true" t="shared" si="11" ref="C36:M36">C37+C38+C39+C40</f>
        <v>758090.2379895</v>
      </c>
      <c r="D36" s="61">
        <f t="shared" si="11"/>
        <v>715808.5734424001</v>
      </c>
      <c r="E36" s="61">
        <f t="shared" si="11"/>
        <v>164406.46584959998</v>
      </c>
      <c r="F36" s="61">
        <f t="shared" si="11"/>
        <v>699352.2902784501</v>
      </c>
      <c r="G36" s="61">
        <f t="shared" si="11"/>
        <v>895943.555</v>
      </c>
      <c r="H36" s="61">
        <f t="shared" si="11"/>
        <v>950167.1711</v>
      </c>
      <c r="I36" s="61">
        <f t="shared" si="11"/>
        <v>827777.520365</v>
      </c>
      <c r="J36" s="61">
        <f t="shared" si="11"/>
        <v>670851.561232</v>
      </c>
      <c r="K36" s="61">
        <f t="shared" si="11"/>
        <v>763917.5364310399</v>
      </c>
      <c r="L36" s="61">
        <f t="shared" si="11"/>
        <v>386445.72874491</v>
      </c>
      <c r="M36" s="61">
        <f t="shared" si="11"/>
        <v>222779.92775552</v>
      </c>
      <c r="N36" s="61">
        <f>N37+N38+N39+N40</f>
        <v>8121472.30129912</v>
      </c>
    </row>
    <row r="37" spans="1:14" ht="18.75" customHeight="1">
      <c r="A37" s="58" t="s">
        <v>55</v>
      </c>
      <c r="B37" s="55">
        <f aca="true" t="shared" si="12" ref="B37:M37">B29*B7</f>
        <v>1065928.614</v>
      </c>
      <c r="C37" s="55">
        <f t="shared" si="12"/>
        <v>757967.0956</v>
      </c>
      <c r="D37" s="55">
        <f t="shared" si="12"/>
        <v>705681.3504</v>
      </c>
      <c r="E37" s="55">
        <f t="shared" si="12"/>
        <v>164169.3944</v>
      </c>
      <c r="F37" s="55">
        <f t="shared" si="12"/>
        <v>699289.0710000001</v>
      </c>
      <c r="G37" s="55">
        <f t="shared" si="12"/>
        <v>896000.5875</v>
      </c>
      <c r="H37" s="55">
        <f t="shared" si="12"/>
        <v>949974.8535</v>
      </c>
      <c r="I37" s="55">
        <f t="shared" si="12"/>
        <v>827683.53</v>
      </c>
      <c r="J37" s="55">
        <f t="shared" si="12"/>
        <v>670707.856</v>
      </c>
      <c r="K37" s="55">
        <f t="shared" si="12"/>
        <v>763624.4726</v>
      </c>
      <c r="L37" s="55">
        <f t="shared" si="12"/>
        <v>386334.6543</v>
      </c>
      <c r="M37" s="55">
        <f t="shared" si="12"/>
        <v>222739.1606</v>
      </c>
      <c r="N37" s="57">
        <f>SUM(B37:M37)</f>
        <v>8110100.6399</v>
      </c>
    </row>
    <row r="38" spans="1:14" ht="18.75" customHeight="1">
      <c r="A38" s="58" t="s">
        <v>56</v>
      </c>
      <c r="B38" s="55">
        <f aca="true" t="shared" si="13" ref="B38:M38">B30*B7</f>
        <v>-3253.9608893</v>
      </c>
      <c r="C38" s="55">
        <f t="shared" si="13"/>
        <v>-2269.3776104999997</v>
      </c>
      <c r="D38" s="55">
        <f t="shared" si="13"/>
        <v>-2158.0869576</v>
      </c>
      <c r="E38" s="55">
        <f t="shared" si="13"/>
        <v>-409.2085504</v>
      </c>
      <c r="F38" s="55">
        <f t="shared" si="13"/>
        <v>-2098.1807215500003</v>
      </c>
      <c r="G38" s="55">
        <f t="shared" si="13"/>
        <v>-2719.1925</v>
      </c>
      <c r="H38" s="55">
        <f t="shared" si="13"/>
        <v>-2705.2424</v>
      </c>
      <c r="I38" s="55">
        <f t="shared" si="13"/>
        <v>-2452.609635</v>
      </c>
      <c r="J38" s="55">
        <f t="shared" si="13"/>
        <v>-1974.894768</v>
      </c>
      <c r="K38" s="55">
        <f t="shared" si="13"/>
        <v>-2309.17616896</v>
      </c>
      <c r="L38" s="55">
        <f t="shared" si="13"/>
        <v>-1160.0855550899998</v>
      </c>
      <c r="M38" s="55">
        <f t="shared" si="13"/>
        <v>-678.27284448</v>
      </c>
      <c r="N38" s="25">
        <f>SUM(B38:M38)</f>
        <v>-24188.28860088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-72894.2</v>
      </c>
      <c r="C42" s="25">
        <f aca="true" t="shared" si="15" ref="C42:M42">+C43+C46+C54+C55</f>
        <v>-72846.6</v>
      </c>
      <c r="D42" s="25">
        <f t="shared" si="15"/>
        <v>-45600</v>
      </c>
      <c r="E42" s="25">
        <f t="shared" si="15"/>
        <v>-6942.6</v>
      </c>
      <c r="F42" s="25">
        <f t="shared" si="15"/>
        <v>-39390.8</v>
      </c>
      <c r="G42" s="25">
        <f t="shared" si="15"/>
        <v>-75528.8</v>
      </c>
      <c r="H42" s="25">
        <f t="shared" si="15"/>
        <v>-92309.6</v>
      </c>
      <c r="I42" s="25">
        <f t="shared" si="15"/>
        <v>-42145.8</v>
      </c>
      <c r="J42" s="25">
        <f t="shared" si="15"/>
        <v>-61772.4</v>
      </c>
      <c r="K42" s="25">
        <f t="shared" si="15"/>
        <v>-43054</v>
      </c>
      <c r="L42" s="25">
        <f t="shared" si="15"/>
        <v>-31163.8</v>
      </c>
      <c r="M42" s="25">
        <f t="shared" si="15"/>
        <v>-20630.2</v>
      </c>
      <c r="N42" s="25">
        <f>+N43+N46+N54+N55</f>
        <v>-604278.8</v>
      </c>
    </row>
    <row r="43" spans="1:14" ht="18.75" customHeight="1">
      <c r="A43" s="17" t="s">
        <v>60</v>
      </c>
      <c r="B43" s="26">
        <f>B44+B45</f>
        <v>-68715.4</v>
      </c>
      <c r="C43" s="26">
        <f>C44+C45</f>
        <v>-69813.6</v>
      </c>
      <c r="D43" s="26">
        <f>D44+D45</f>
        <v>-45600</v>
      </c>
      <c r="E43" s="26">
        <f>E44+E45</f>
        <v>-6942.6</v>
      </c>
      <c r="F43" s="26">
        <f aca="true" t="shared" si="16" ref="F43:M43">F44+F45</f>
        <v>-39390.8</v>
      </c>
      <c r="G43" s="26">
        <f t="shared" si="16"/>
        <v>-75528.8</v>
      </c>
      <c r="H43" s="26">
        <f t="shared" si="16"/>
        <v>-92309.6</v>
      </c>
      <c r="I43" s="26">
        <f t="shared" si="16"/>
        <v>-42145.8</v>
      </c>
      <c r="J43" s="26">
        <f t="shared" si="16"/>
        <v>-57391.4</v>
      </c>
      <c r="K43" s="26">
        <f t="shared" si="16"/>
        <v>-43054</v>
      </c>
      <c r="L43" s="26">
        <f t="shared" si="16"/>
        <v>-31163.8</v>
      </c>
      <c r="M43" s="26">
        <f t="shared" si="16"/>
        <v>-20630.2</v>
      </c>
      <c r="N43" s="25">
        <f aca="true" t="shared" si="17" ref="N43:N55">SUM(B43:M43)</f>
        <v>-592686</v>
      </c>
    </row>
    <row r="44" spans="1:25" ht="18.75" customHeight="1">
      <c r="A44" s="13" t="s">
        <v>61</v>
      </c>
      <c r="B44" s="20">
        <f>ROUND(-B9*$D$3,2)</f>
        <v>-68715.4</v>
      </c>
      <c r="C44" s="20">
        <f>ROUND(-C9*$D$3,2)</f>
        <v>-69813.6</v>
      </c>
      <c r="D44" s="20">
        <f>ROUND(-D9*$D$3,2)</f>
        <v>-45600</v>
      </c>
      <c r="E44" s="20">
        <f>ROUND(-E9*$D$3,2)</f>
        <v>-6942.6</v>
      </c>
      <c r="F44" s="20">
        <f aca="true" t="shared" si="18" ref="F44:M44">ROUND(-F9*$D$3,2)</f>
        <v>-39390.8</v>
      </c>
      <c r="G44" s="20">
        <f t="shared" si="18"/>
        <v>-75528.8</v>
      </c>
      <c r="H44" s="20">
        <f t="shared" si="18"/>
        <v>-92309.6</v>
      </c>
      <c r="I44" s="20">
        <f t="shared" si="18"/>
        <v>-42145.8</v>
      </c>
      <c r="J44" s="20">
        <f t="shared" si="18"/>
        <v>-57391.4</v>
      </c>
      <c r="K44" s="20">
        <f t="shared" si="18"/>
        <v>-43054</v>
      </c>
      <c r="L44" s="20">
        <f t="shared" si="18"/>
        <v>-31163.8</v>
      </c>
      <c r="M44" s="20">
        <f t="shared" si="18"/>
        <v>-20630.2</v>
      </c>
      <c r="N44" s="47">
        <f t="shared" si="17"/>
        <v>-592686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-4178.8</v>
      </c>
      <c r="C46" s="26">
        <f aca="true" t="shared" si="20" ref="C46:M46">SUM(C47:C53)</f>
        <v>-3033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-4381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-11592.8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-4178.8</v>
      </c>
      <c r="C51" s="24">
        <v>-3033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-4381</v>
      </c>
      <c r="K51" s="24">
        <v>0</v>
      </c>
      <c r="L51" s="24">
        <v>0</v>
      </c>
      <c r="M51" s="24">
        <v>0</v>
      </c>
      <c r="N51" s="24">
        <f t="shared" si="17"/>
        <v>-11592.8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993037.5331107001</v>
      </c>
      <c r="C57" s="29">
        <f t="shared" si="21"/>
        <v>685243.6379895001</v>
      </c>
      <c r="D57" s="29">
        <f t="shared" si="21"/>
        <v>670208.5734424001</v>
      </c>
      <c r="E57" s="29">
        <f t="shared" si="21"/>
        <v>157463.86584959997</v>
      </c>
      <c r="F57" s="29">
        <f t="shared" si="21"/>
        <v>659961.4902784501</v>
      </c>
      <c r="G57" s="29">
        <f t="shared" si="21"/>
        <v>820414.755</v>
      </c>
      <c r="H57" s="29">
        <f t="shared" si="21"/>
        <v>857857.5711000001</v>
      </c>
      <c r="I57" s="29">
        <f t="shared" si="21"/>
        <v>785631.720365</v>
      </c>
      <c r="J57" s="29">
        <f t="shared" si="21"/>
        <v>609079.161232</v>
      </c>
      <c r="K57" s="29">
        <f t="shared" si="21"/>
        <v>720863.5364310399</v>
      </c>
      <c r="L57" s="29">
        <f t="shared" si="21"/>
        <v>355281.92874491</v>
      </c>
      <c r="M57" s="29">
        <f t="shared" si="21"/>
        <v>202149.72775552</v>
      </c>
      <c r="N57" s="29">
        <f>SUM(B57:M57)</f>
        <v>7517193.5012991205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993037.54</v>
      </c>
      <c r="C60" s="36">
        <f aca="true" t="shared" si="22" ref="C60:M60">SUM(C61:C74)</f>
        <v>685243.63</v>
      </c>
      <c r="D60" s="36">
        <f t="shared" si="22"/>
        <v>670208.57</v>
      </c>
      <c r="E60" s="36">
        <f t="shared" si="22"/>
        <v>157463.86</v>
      </c>
      <c r="F60" s="36">
        <f t="shared" si="22"/>
        <v>659961.49</v>
      </c>
      <c r="G60" s="36">
        <f t="shared" si="22"/>
        <v>820414.76</v>
      </c>
      <c r="H60" s="36">
        <f t="shared" si="22"/>
        <v>857857.57</v>
      </c>
      <c r="I60" s="36">
        <f t="shared" si="22"/>
        <v>785631.73</v>
      </c>
      <c r="J60" s="36">
        <f t="shared" si="22"/>
        <v>609079.17</v>
      </c>
      <c r="K60" s="36">
        <f t="shared" si="22"/>
        <v>720863.53</v>
      </c>
      <c r="L60" s="36">
        <f t="shared" si="22"/>
        <v>355281.92</v>
      </c>
      <c r="M60" s="36">
        <f t="shared" si="22"/>
        <v>202149.73</v>
      </c>
      <c r="N60" s="29">
        <f>SUM(N61:N74)</f>
        <v>7517193.499999999</v>
      </c>
    </row>
    <row r="61" spans="1:15" ht="18.75" customHeight="1">
      <c r="A61" s="17" t="s">
        <v>75</v>
      </c>
      <c r="B61" s="36">
        <v>200600.68</v>
      </c>
      <c r="C61" s="36">
        <v>197505.91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398106.58999999997</v>
      </c>
      <c r="O61"/>
    </row>
    <row r="62" spans="1:15" ht="18.75" customHeight="1">
      <c r="A62" s="17" t="s">
        <v>76</v>
      </c>
      <c r="B62" s="36">
        <v>792436.86</v>
      </c>
      <c r="C62" s="36">
        <v>487737.72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1280174.58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670208.57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670208.57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157463.86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157463.86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659961.49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659961.49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820414.76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820414.76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664262.47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664262.47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193595.1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193595.1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785631.73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785631.73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609079.17</v>
      </c>
      <c r="K70" s="35">
        <v>0</v>
      </c>
      <c r="L70" s="35">
        <v>0</v>
      </c>
      <c r="M70" s="35">
        <v>0</v>
      </c>
      <c r="N70" s="29">
        <f t="shared" si="23"/>
        <v>609079.17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720863.53</v>
      </c>
      <c r="L71" s="35">
        <v>0</v>
      </c>
      <c r="M71" s="62"/>
      <c r="N71" s="26">
        <f t="shared" si="23"/>
        <v>720863.53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355281.92</v>
      </c>
      <c r="M72" s="35">
        <v>0</v>
      </c>
      <c r="N72" s="29">
        <f t="shared" si="23"/>
        <v>355281.92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202149.73</v>
      </c>
      <c r="N73" s="26">
        <f t="shared" si="23"/>
        <v>202149.73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2.2572265506259264</v>
      </c>
      <c r="C78" s="45">
        <v>2.2415743643458614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1.9787738801737043</v>
      </c>
      <c r="C79" s="45">
        <v>1.8661674278069134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1.8148085201477184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2.523739190863318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2.1191915683464697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1.680393032306466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1.9772295380451663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1.9330028392173544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1.919817986583174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2.162363206652914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2.06769323496576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2.454605516777568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2.404740050468686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2016-09-02T18:58:50Z</dcterms:modified>
  <cp:category/>
  <cp:version/>
  <cp:contentType/>
  <cp:contentStatus/>
</cp:coreProperties>
</file>