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<sst xmlns="http://schemas.openxmlformats.org/spreadsheetml/2006/main" count="105" uniqueCount="103">
  <si>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</si>
  <si>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</si>
  <si>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</si>
  <si>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</si>
  <si>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</si>
  <si>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</si>
  <si>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</si>
  <si>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</si>
  <si>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</si>
  <si>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</si>
  <si>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</si>
  <si>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</si>
  <si>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</si>
  <si>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</si>
  <si>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</si>
  <si>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</si>
  <si>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</si>
  <si>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</si>
  <si>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</si>
  <si>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</si>
  <si>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</si>
  <si>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</si>
  <si>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</si>
  <si>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</si>
  <si>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</si>
  <si>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</si>
  <si>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</si>
  <si>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</si>
  <si>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</si>
  <si>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</si>
  <si>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</si>
  <si>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</si>
  <si>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</si>
  <si>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</si>
  <si>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</si>
  <si>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</si>
  <si>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</si>
  <si>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</si>
  <si>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</si>
  <si>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</si>
  <si>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</si>
  <si>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</si>
  <si>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</si>
  <si>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</si>
  <si>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</si>
  <si>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</si>
  <si>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</si>
  <si>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</si>
  <si>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</si>
  <si>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</si>
  <si>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</si>
  <si>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</si>
  <si>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</si>
  <si>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</si>
  <si>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</si>
  <si>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</si>
  <si>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</si>
  <si>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</si>
  <si>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</si>
  <si>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</si>
  <si>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</si>
  <si>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</si>
  <si>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</si>
  <si>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</si>
  <si>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</si>
  <si>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</si>
  <si>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</si>
  <si>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</si>
  <si>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</si>
  <si>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</si>
  <si>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</si>
  <si>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</si>
  <si>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</si>
  <si>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</si>
  <si>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</si>
  <si>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</si>
  <si>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</si>
  <si>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</si>
  <si>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</si>
  <si>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</si>
  <si>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</si>
  <si>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</si>
  <si>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</si>
  <si>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</si>
  <si>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</si>
  <si>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</si>
  <si>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</si>
  <si>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</si>
  <si>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</si>
  <si>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</si>
  <si>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</si>
  <si>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</si>
  <si>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</si>
  <si>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</si>
  <si>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</si>
  <si>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</si>
  <si>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</si>
  <si>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</si>
  <si>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</si>
  <si>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</si>
  <si>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</si>
  <si>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</si>
  <si>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23/08/16 - VENCIMENTO 01/09/16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</si>
</sst>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517699</v>
      </c>
      <c r="C7" s="10">
        <f>C8+C20+C24</f>
        <v>383109</v>
      </c>
      <c r="D7" s="10">
        <f>D8+D20+D24</f>
        <v>385408</v>
      </c>
      <c r="E7" s="10">
        <f>E8+E20+E24</f>
        <v>65531</v>
      </c>
      <c r="F7" s="10">
        <f aca="true" t="shared" si="0" ref="F7:M7">F8+F20+F24</f>
        <v>326040</v>
      </c>
      <c r="G7" s="10">
        <f t="shared" si="0"/>
        <v>527095</v>
      </c>
      <c r="H7" s="10">
        <f t="shared" si="0"/>
        <v>478127</v>
      </c>
      <c r="I7" s="10">
        <f t="shared" si="0"/>
        <v>422705</v>
      </c>
      <c r="J7" s="10">
        <f t="shared" si="0"/>
        <v>302973</v>
      </c>
      <c r="K7" s="10">
        <f t="shared" si="0"/>
        <v>365224</v>
      </c>
      <c r="L7" s="10">
        <f t="shared" si="0"/>
        <v>154092</v>
      </c>
      <c r="M7" s="10">
        <f t="shared" si="0"/>
        <v>90713</v>
      </c>
      <c r="N7" s="10">
        <f>+N8+N20+N24</f>
        <v>4018716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220079</v>
      </c>
      <c r="C8" s="12">
        <f>+C9+C12+C16</f>
        <v>175440</v>
      </c>
      <c r="D8" s="12">
        <f>+D9+D12+D16</f>
        <v>194269</v>
      </c>
      <c r="E8" s="12">
        <f>+E9+E12+E16</f>
        <v>29839</v>
      </c>
      <c r="F8" s="12">
        <f aca="true" t="shared" si="1" ref="F8:M8">+F9+F12+F16</f>
        <v>148643</v>
      </c>
      <c r="G8" s="12">
        <f t="shared" si="1"/>
        <v>250678</v>
      </c>
      <c r="H8" s="12">
        <f t="shared" si="1"/>
        <v>223725</v>
      </c>
      <c r="I8" s="12">
        <f t="shared" si="1"/>
        <v>201392</v>
      </c>
      <c r="J8" s="12">
        <f t="shared" si="1"/>
        <v>145322</v>
      </c>
      <c r="K8" s="12">
        <f t="shared" si="1"/>
        <v>164367</v>
      </c>
      <c r="L8" s="12">
        <f t="shared" si="1"/>
        <v>79189</v>
      </c>
      <c r="M8" s="12">
        <f t="shared" si="1"/>
        <v>48206</v>
      </c>
      <c r="N8" s="12">
        <f>SUM(B8:M8)</f>
        <v>1881149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17994</v>
      </c>
      <c r="C9" s="14">
        <v>18485</v>
      </c>
      <c r="D9" s="14">
        <v>12589</v>
      </c>
      <c r="E9" s="14">
        <v>1900</v>
      </c>
      <c r="F9" s="14">
        <v>10515</v>
      </c>
      <c r="G9" s="14">
        <v>20148</v>
      </c>
      <c r="H9" s="14">
        <v>24382</v>
      </c>
      <c r="I9" s="14">
        <v>11124</v>
      </c>
      <c r="J9" s="14">
        <v>15359</v>
      </c>
      <c r="K9" s="14">
        <v>11662</v>
      </c>
      <c r="L9" s="14">
        <v>8468</v>
      </c>
      <c r="M9" s="14">
        <v>5343</v>
      </c>
      <c r="N9" s="12">
        <f aca="true" t="shared" si="2" ref="N9:N19">SUM(B9:M9)</f>
        <v>157969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17994</v>
      </c>
      <c r="C10" s="14">
        <f>+C9-C11</f>
        <v>18485</v>
      </c>
      <c r="D10" s="14">
        <f>+D9-D11</f>
        <v>12589</v>
      </c>
      <c r="E10" s="14">
        <f>+E9-E11</f>
        <v>1900</v>
      </c>
      <c r="F10" s="14">
        <f aca="true" t="shared" si="3" ref="F10:M10">+F9-F11</f>
        <v>10515</v>
      </c>
      <c r="G10" s="14">
        <f t="shared" si="3"/>
        <v>20148</v>
      </c>
      <c r="H10" s="14">
        <f t="shared" si="3"/>
        <v>24382</v>
      </c>
      <c r="I10" s="14">
        <f t="shared" si="3"/>
        <v>11124</v>
      </c>
      <c r="J10" s="14">
        <f t="shared" si="3"/>
        <v>15359</v>
      </c>
      <c r="K10" s="14">
        <f t="shared" si="3"/>
        <v>11662</v>
      </c>
      <c r="L10" s="14">
        <f t="shared" si="3"/>
        <v>8468</v>
      </c>
      <c r="M10" s="14">
        <f t="shared" si="3"/>
        <v>5343</v>
      </c>
      <c r="N10" s="12">
        <f t="shared" si="2"/>
        <v>157969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173704</v>
      </c>
      <c r="C12" s="14">
        <f>C13+C14+C15</f>
        <v>137024</v>
      </c>
      <c r="D12" s="14">
        <f>D13+D14+D15</f>
        <v>159886</v>
      </c>
      <c r="E12" s="14">
        <f>E13+E14+E15</f>
        <v>24547</v>
      </c>
      <c r="F12" s="14">
        <f aca="true" t="shared" si="4" ref="F12:M12">F13+F14+F15</f>
        <v>119401</v>
      </c>
      <c r="G12" s="14">
        <f t="shared" si="4"/>
        <v>199147</v>
      </c>
      <c r="H12" s="14">
        <f t="shared" si="4"/>
        <v>173054</v>
      </c>
      <c r="I12" s="14">
        <f t="shared" si="4"/>
        <v>163888</v>
      </c>
      <c r="J12" s="14">
        <f t="shared" si="4"/>
        <v>112428</v>
      </c>
      <c r="K12" s="14">
        <f t="shared" si="4"/>
        <v>129042</v>
      </c>
      <c r="L12" s="14">
        <f t="shared" si="4"/>
        <v>62103</v>
      </c>
      <c r="M12" s="14">
        <f t="shared" si="4"/>
        <v>38338</v>
      </c>
      <c r="N12" s="12">
        <f t="shared" si="2"/>
        <v>1492562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85197</v>
      </c>
      <c r="C13" s="14">
        <v>68739</v>
      </c>
      <c r="D13" s="14">
        <v>78350</v>
      </c>
      <c r="E13" s="14">
        <v>12212</v>
      </c>
      <c r="F13" s="14">
        <v>58186</v>
      </c>
      <c r="G13" s="14">
        <v>98357</v>
      </c>
      <c r="H13" s="14">
        <v>89806</v>
      </c>
      <c r="I13" s="14">
        <v>83176</v>
      </c>
      <c r="J13" s="14">
        <v>54982</v>
      </c>
      <c r="K13" s="14">
        <v>62867</v>
      </c>
      <c r="L13" s="14">
        <v>29902</v>
      </c>
      <c r="M13" s="14">
        <v>18025</v>
      </c>
      <c r="N13" s="12">
        <f t="shared" si="2"/>
        <v>739799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83628</v>
      </c>
      <c r="C14" s="14">
        <v>61999</v>
      </c>
      <c r="D14" s="14">
        <v>78040</v>
      </c>
      <c r="E14" s="14">
        <v>11403</v>
      </c>
      <c r="F14" s="14">
        <v>56940</v>
      </c>
      <c r="G14" s="14">
        <v>91820</v>
      </c>
      <c r="H14" s="14">
        <v>76923</v>
      </c>
      <c r="I14" s="14">
        <v>77535</v>
      </c>
      <c r="J14" s="14">
        <v>53725</v>
      </c>
      <c r="K14" s="14">
        <v>62840</v>
      </c>
      <c r="L14" s="14">
        <v>29999</v>
      </c>
      <c r="M14" s="14">
        <v>19340</v>
      </c>
      <c r="N14" s="12">
        <f t="shared" si="2"/>
        <v>704192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4879</v>
      </c>
      <c r="C15" s="14">
        <v>6286</v>
      </c>
      <c r="D15" s="14">
        <v>3496</v>
      </c>
      <c r="E15" s="14">
        <v>932</v>
      </c>
      <c r="F15" s="14">
        <v>4275</v>
      </c>
      <c r="G15" s="14">
        <v>8970</v>
      </c>
      <c r="H15" s="14">
        <v>6325</v>
      </c>
      <c r="I15" s="14">
        <v>3177</v>
      </c>
      <c r="J15" s="14">
        <v>3721</v>
      </c>
      <c r="K15" s="14">
        <v>3335</v>
      </c>
      <c r="L15" s="14">
        <v>2202</v>
      </c>
      <c r="M15" s="14">
        <v>973</v>
      </c>
      <c r="N15" s="12">
        <f t="shared" si="2"/>
        <v>48571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28381</v>
      </c>
      <c r="C16" s="14">
        <f>C17+C18+C19</f>
        <v>19931</v>
      </c>
      <c r="D16" s="14">
        <f>D17+D18+D19</f>
        <v>21794</v>
      </c>
      <c r="E16" s="14">
        <f>E17+E18+E19</f>
        <v>3392</v>
      </c>
      <c r="F16" s="14">
        <f aca="true" t="shared" si="5" ref="F16:M16">F17+F18+F19</f>
        <v>18727</v>
      </c>
      <c r="G16" s="14">
        <f t="shared" si="5"/>
        <v>31383</v>
      </c>
      <c r="H16" s="14">
        <f t="shared" si="5"/>
        <v>26289</v>
      </c>
      <c r="I16" s="14">
        <f t="shared" si="5"/>
        <v>26380</v>
      </c>
      <c r="J16" s="14">
        <f t="shared" si="5"/>
        <v>17535</v>
      </c>
      <c r="K16" s="14">
        <f t="shared" si="5"/>
        <v>23663</v>
      </c>
      <c r="L16" s="14">
        <f t="shared" si="5"/>
        <v>8618</v>
      </c>
      <c r="M16" s="14">
        <f t="shared" si="5"/>
        <v>4525</v>
      </c>
      <c r="N16" s="12">
        <f t="shared" si="2"/>
        <v>230618</v>
      </c>
    </row>
    <row r="17" spans="1:25" ht="18.75" customHeight="1">
      <c r="A17" s="15" t="s">
        <v>16</v>
      </c>
      <c r="B17" s="14">
        <v>16483</v>
      </c>
      <c r="C17" s="14">
        <v>12418</v>
      </c>
      <c r="D17" s="14">
        <v>11328</v>
      </c>
      <c r="E17" s="14">
        <v>2007</v>
      </c>
      <c r="F17" s="14">
        <v>10638</v>
      </c>
      <c r="G17" s="14">
        <v>18186</v>
      </c>
      <c r="H17" s="14">
        <v>15575</v>
      </c>
      <c r="I17" s="14">
        <v>15933</v>
      </c>
      <c r="J17" s="14">
        <v>10309</v>
      </c>
      <c r="K17" s="14">
        <v>13915</v>
      </c>
      <c r="L17" s="14">
        <v>5237</v>
      </c>
      <c r="M17" s="14">
        <v>2617</v>
      </c>
      <c r="N17" s="12">
        <f t="shared" si="2"/>
        <v>134646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10809</v>
      </c>
      <c r="C18" s="14">
        <v>6198</v>
      </c>
      <c r="D18" s="14">
        <v>9640</v>
      </c>
      <c r="E18" s="14">
        <v>1241</v>
      </c>
      <c r="F18" s="14">
        <v>6959</v>
      </c>
      <c r="G18" s="14">
        <v>11219</v>
      </c>
      <c r="H18" s="14">
        <v>9297</v>
      </c>
      <c r="I18" s="14">
        <v>9787</v>
      </c>
      <c r="J18" s="14">
        <v>6493</v>
      </c>
      <c r="K18" s="14">
        <v>9159</v>
      </c>
      <c r="L18" s="14">
        <v>3079</v>
      </c>
      <c r="M18" s="14">
        <v>1748</v>
      </c>
      <c r="N18" s="12">
        <f t="shared" si="2"/>
        <v>85629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1089</v>
      </c>
      <c r="C19" s="14">
        <v>1315</v>
      </c>
      <c r="D19" s="14">
        <v>826</v>
      </c>
      <c r="E19" s="14">
        <v>144</v>
      </c>
      <c r="F19" s="14">
        <v>1130</v>
      </c>
      <c r="G19" s="14">
        <v>1978</v>
      </c>
      <c r="H19" s="14">
        <v>1417</v>
      </c>
      <c r="I19" s="14">
        <v>660</v>
      </c>
      <c r="J19" s="14">
        <v>733</v>
      </c>
      <c r="K19" s="14">
        <v>589</v>
      </c>
      <c r="L19" s="14">
        <v>302</v>
      </c>
      <c r="M19" s="14">
        <v>160</v>
      </c>
      <c r="N19" s="12">
        <f t="shared" si="2"/>
        <v>10343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128087</v>
      </c>
      <c r="C20" s="18">
        <f>C21+C22+C23</f>
        <v>80881</v>
      </c>
      <c r="D20" s="18">
        <f>D21+D22+D23</f>
        <v>74818</v>
      </c>
      <c r="E20" s="18">
        <f>E21+E22+E23</f>
        <v>13030</v>
      </c>
      <c r="F20" s="18">
        <f aca="true" t="shared" si="6" ref="F20:M20">F21+F22+F23</f>
        <v>63762</v>
      </c>
      <c r="G20" s="18">
        <f t="shared" si="6"/>
        <v>104939</v>
      </c>
      <c r="H20" s="18">
        <f t="shared" si="6"/>
        <v>110226</v>
      </c>
      <c r="I20" s="18">
        <f t="shared" si="6"/>
        <v>102779</v>
      </c>
      <c r="J20" s="18">
        <f t="shared" si="6"/>
        <v>67818</v>
      </c>
      <c r="K20" s="18">
        <f t="shared" si="6"/>
        <v>101204</v>
      </c>
      <c r="L20" s="18">
        <f t="shared" si="6"/>
        <v>40859</v>
      </c>
      <c r="M20" s="18">
        <f t="shared" si="6"/>
        <v>23560</v>
      </c>
      <c r="N20" s="12">
        <f aca="true" t="shared" si="7" ref="N20:N26">SUM(B20:M20)</f>
        <v>911963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68622</v>
      </c>
      <c r="C21" s="14">
        <v>46576</v>
      </c>
      <c r="D21" s="14">
        <v>42553</v>
      </c>
      <c r="E21" s="14">
        <v>7519</v>
      </c>
      <c r="F21" s="14">
        <v>35798</v>
      </c>
      <c r="G21" s="14">
        <v>60494</v>
      </c>
      <c r="H21" s="14">
        <v>64458</v>
      </c>
      <c r="I21" s="14">
        <v>58193</v>
      </c>
      <c r="J21" s="14">
        <v>38024</v>
      </c>
      <c r="K21" s="14">
        <v>54602</v>
      </c>
      <c r="L21" s="14">
        <v>22126</v>
      </c>
      <c r="M21" s="14">
        <v>12464</v>
      </c>
      <c r="N21" s="12">
        <f t="shared" si="7"/>
        <v>511429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56900</v>
      </c>
      <c r="C22" s="14">
        <v>31962</v>
      </c>
      <c r="D22" s="14">
        <v>30961</v>
      </c>
      <c r="E22" s="14">
        <v>5169</v>
      </c>
      <c r="F22" s="14">
        <v>26382</v>
      </c>
      <c r="G22" s="14">
        <v>41304</v>
      </c>
      <c r="H22" s="14">
        <v>43371</v>
      </c>
      <c r="I22" s="14">
        <v>42885</v>
      </c>
      <c r="J22" s="14">
        <v>28225</v>
      </c>
      <c r="K22" s="14">
        <v>44812</v>
      </c>
      <c r="L22" s="14">
        <v>17759</v>
      </c>
      <c r="M22" s="14">
        <v>10666</v>
      </c>
      <c r="N22" s="12">
        <f t="shared" si="7"/>
        <v>380396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2565</v>
      </c>
      <c r="C23" s="14">
        <v>2343</v>
      </c>
      <c r="D23" s="14">
        <v>1304</v>
      </c>
      <c r="E23" s="14">
        <v>342</v>
      </c>
      <c r="F23" s="14">
        <v>1582</v>
      </c>
      <c r="G23" s="14">
        <v>3141</v>
      </c>
      <c r="H23" s="14">
        <v>2397</v>
      </c>
      <c r="I23" s="14">
        <v>1701</v>
      </c>
      <c r="J23" s="14">
        <v>1569</v>
      </c>
      <c r="K23" s="14">
        <v>1790</v>
      </c>
      <c r="L23" s="14">
        <v>974</v>
      </c>
      <c r="M23" s="14">
        <v>430</v>
      </c>
      <c r="N23" s="12">
        <f t="shared" si="7"/>
        <v>20138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169533</v>
      </c>
      <c r="C24" s="14">
        <f>C25+C26</f>
        <v>126788</v>
      </c>
      <c r="D24" s="14">
        <f>D25+D26</f>
        <v>116321</v>
      </c>
      <c r="E24" s="14">
        <f>E25+E26</f>
        <v>22662</v>
      </c>
      <c r="F24" s="14">
        <f aca="true" t="shared" si="8" ref="F24:M24">F25+F26</f>
        <v>113635</v>
      </c>
      <c r="G24" s="14">
        <f t="shared" si="8"/>
        <v>171478</v>
      </c>
      <c r="H24" s="14">
        <f t="shared" si="8"/>
        <v>144176</v>
      </c>
      <c r="I24" s="14">
        <f t="shared" si="8"/>
        <v>118534</v>
      </c>
      <c r="J24" s="14">
        <f t="shared" si="8"/>
        <v>89833</v>
      </c>
      <c r="K24" s="14">
        <f t="shared" si="8"/>
        <v>99653</v>
      </c>
      <c r="L24" s="14">
        <f t="shared" si="8"/>
        <v>34044</v>
      </c>
      <c r="M24" s="14">
        <f t="shared" si="8"/>
        <v>18947</v>
      </c>
      <c r="N24" s="12">
        <f t="shared" si="7"/>
        <v>1225604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71740</v>
      </c>
      <c r="C25" s="14">
        <v>60730</v>
      </c>
      <c r="D25" s="14">
        <v>54655</v>
      </c>
      <c r="E25" s="14">
        <v>11782</v>
      </c>
      <c r="F25" s="14">
        <v>52491</v>
      </c>
      <c r="G25" s="14">
        <v>83573</v>
      </c>
      <c r="H25" s="14">
        <v>72453</v>
      </c>
      <c r="I25" s="14">
        <v>49755</v>
      </c>
      <c r="J25" s="14">
        <v>43214</v>
      </c>
      <c r="K25" s="14">
        <v>41957</v>
      </c>
      <c r="L25" s="14">
        <v>14612</v>
      </c>
      <c r="M25" s="14">
        <v>7161</v>
      </c>
      <c r="N25" s="12">
        <f t="shared" si="7"/>
        <v>564123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97793</v>
      </c>
      <c r="C26" s="14">
        <v>66058</v>
      </c>
      <c r="D26" s="14">
        <v>61666</v>
      </c>
      <c r="E26" s="14">
        <v>10880</v>
      </c>
      <c r="F26" s="14">
        <v>61144</v>
      </c>
      <c r="G26" s="14">
        <v>87905</v>
      </c>
      <c r="H26" s="14">
        <v>71723</v>
      </c>
      <c r="I26" s="14">
        <v>68779</v>
      </c>
      <c r="J26" s="14">
        <v>46619</v>
      </c>
      <c r="K26" s="14">
        <v>57696</v>
      </c>
      <c r="L26" s="14">
        <v>19432</v>
      </c>
      <c r="M26" s="14">
        <v>11786</v>
      </c>
      <c r="N26" s="12">
        <f t="shared" si="7"/>
        <v>661481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1050564.98363654</v>
      </c>
      <c r="C36" s="61">
        <f aca="true" t="shared" si="11" ref="C36:M36">C37+C38+C39+C40</f>
        <v>751190.7453244999</v>
      </c>
      <c r="D36" s="61">
        <f t="shared" si="11"/>
        <v>709584.7532704</v>
      </c>
      <c r="E36" s="61">
        <f t="shared" si="11"/>
        <v>165379.31357039997</v>
      </c>
      <c r="F36" s="61">
        <f t="shared" si="11"/>
        <v>690967.2139820001</v>
      </c>
      <c r="G36" s="61">
        <f t="shared" si="11"/>
        <v>885757.1230000001</v>
      </c>
      <c r="H36" s="61">
        <f t="shared" si="11"/>
        <v>940456.7943000001</v>
      </c>
      <c r="I36" s="61">
        <f t="shared" si="11"/>
        <v>811566.687419</v>
      </c>
      <c r="J36" s="61">
        <f t="shared" si="11"/>
        <v>655187.2934739001</v>
      </c>
      <c r="K36" s="61">
        <f t="shared" si="11"/>
        <v>755200.98794624</v>
      </c>
      <c r="L36" s="61">
        <f t="shared" si="11"/>
        <v>378262.08111155994</v>
      </c>
      <c r="M36" s="61">
        <f t="shared" si="11"/>
        <v>218156.15611328</v>
      </c>
      <c r="N36" s="61">
        <f>N37+N38+N39+N40</f>
        <v>8012274.133147821</v>
      </c>
    </row>
    <row r="37" spans="1:14" ht="18.75" customHeight="1">
      <c r="A37" s="58" t="s">
        <v>55</v>
      </c>
      <c r="B37" s="55">
        <f aca="true" t="shared" si="12" ref="B37:M37">B29*B7</f>
        <v>1050514.8107999999</v>
      </c>
      <c r="C37" s="55">
        <f t="shared" si="12"/>
        <v>751046.8836</v>
      </c>
      <c r="D37" s="55">
        <f t="shared" si="12"/>
        <v>699438.4384</v>
      </c>
      <c r="E37" s="55">
        <f t="shared" si="12"/>
        <v>165144.67309999999</v>
      </c>
      <c r="F37" s="55">
        <f t="shared" si="12"/>
        <v>690878.7600000001</v>
      </c>
      <c r="G37" s="55">
        <f t="shared" si="12"/>
        <v>885783.1475000001</v>
      </c>
      <c r="H37" s="55">
        <f t="shared" si="12"/>
        <v>940236.7455</v>
      </c>
      <c r="I37" s="55">
        <f t="shared" si="12"/>
        <v>811424.518</v>
      </c>
      <c r="J37" s="55">
        <f t="shared" si="12"/>
        <v>654997.3287000001</v>
      </c>
      <c r="K37" s="55">
        <f t="shared" si="12"/>
        <v>754881.4856</v>
      </c>
      <c r="L37" s="55">
        <f t="shared" si="12"/>
        <v>378126.3588</v>
      </c>
      <c r="M37" s="55">
        <f t="shared" si="12"/>
        <v>218101.2659</v>
      </c>
      <c r="N37" s="57">
        <f>SUM(B37:M37)</f>
        <v>8000574.4159</v>
      </c>
    </row>
    <row r="38" spans="1:14" ht="18.75" customHeight="1">
      <c r="A38" s="58" t="s">
        <v>56</v>
      </c>
      <c r="B38" s="55">
        <f aca="true" t="shared" si="13" ref="B38:M38">B30*B7</f>
        <v>-3206.90716346</v>
      </c>
      <c r="C38" s="55">
        <f t="shared" si="13"/>
        <v>-2248.6582755</v>
      </c>
      <c r="D38" s="55">
        <f t="shared" si="13"/>
        <v>-2138.9951296</v>
      </c>
      <c r="E38" s="55">
        <f t="shared" si="13"/>
        <v>-411.6395296</v>
      </c>
      <c r="F38" s="55">
        <f t="shared" si="13"/>
        <v>-2072.946018</v>
      </c>
      <c r="G38" s="55">
        <f t="shared" si="13"/>
        <v>-2688.1845000000003</v>
      </c>
      <c r="H38" s="55">
        <f t="shared" si="13"/>
        <v>-2677.5112</v>
      </c>
      <c r="I38" s="55">
        <f t="shared" si="13"/>
        <v>-2404.430581</v>
      </c>
      <c r="J38" s="55">
        <f t="shared" si="13"/>
        <v>-1928.6352261</v>
      </c>
      <c r="K38" s="55">
        <f t="shared" si="13"/>
        <v>-2282.73765376</v>
      </c>
      <c r="L38" s="55">
        <f t="shared" si="13"/>
        <v>-1135.4376884399999</v>
      </c>
      <c r="M38" s="55">
        <f t="shared" si="13"/>
        <v>-664.1497867200001</v>
      </c>
      <c r="N38" s="25">
        <f>SUM(B38:M38)</f>
        <v>-23860.232752180003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-68377.2</v>
      </c>
      <c r="C42" s="25">
        <f aca="true" t="shared" si="15" ref="C42:M42">+C43+C46+C54+C55</f>
        <v>-70243</v>
      </c>
      <c r="D42" s="25">
        <f t="shared" si="15"/>
        <v>-47838.2</v>
      </c>
      <c r="E42" s="25">
        <f t="shared" si="15"/>
        <v>-7220</v>
      </c>
      <c r="F42" s="25">
        <f t="shared" si="15"/>
        <v>-39957</v>
      </c>
      <c r="G42" s="25">
        <f t="shared" si="15"/>
        <v>-76562.4</v>
      </c>
      <c r="H42" s="25">
        <f t="shared" si="15"/>
        <v>-92651.6</v>
      </c>
      <c r="I42" s="25">
        <f t="shared" si="15"/>
        <v>-42271.2</v>
      </c>
      <c r="J42" s="25">
        <f t="shared" si="15"/>
        <v>-58364.2</v>
      </c>
      <c r="K42" s="25">
        <f t="shared" si="15"/>
        <v>-44315.6</v>
      </c>
      <c r="L42" s="25">
        <f t="shared" si="15"/>
        <v>-32178.4</v>
      </c>
      <c r="M42" s="25">
        <f t="shared" si="15"/>
        <v>-20303.4</v>
      </c>
      <c r="N42" s="25">
        <f>+N43+N46+N54+N55</f>
        <v>-600282.2000000001</v>
      </c>
    </row>
    <row r="43" spans="1:14" ht="18.75" customHeight="1">
      <c r="A43" s="17" t="s">
        <v>60</v>
      </c>
      <c r="B43" s="26">
        <f>B44+B45</f>
        <v>-68377.2</v>
      </c>
      <c r="C43" s="26">
        <f>C44+C45</f>
        <v>-70243</v>
      </c>
      <c r="D43" s="26">
        <f>D44+D45</f>
        <v>-47838.2</v>
      </c>
      <c r="E43" s="26">
        <f>E44+E45</f>
        <v>-7220</v>
      </c>
      <c r="F43" s="26">
        <f aca="true" t="shared" si="16" ref="F43:M43">F44+F45</f>
        <v>-39957</v>
      </c>
      <c r="G43" s="26">
        <f t="shared" si="16"/>
        <v>-76562.4</v>
      </c>
      <c r="H43" s="26">
        <f t="shared" si="16"/>
        <v>-92651.6</v>
      </c>
      <c r="I43" s="26">
        <f t="shared" si="16"/>
        <v>-42271.2</v>
      </c>
      <c r="J43" s="26">
        <f t="shared" si="16"/>
        <v>-58364.2</v>
      </c>
      <c r="K43" s="26">
        <f t="shared" si="16"/>
        <v>-44315.6</v>
      </c>
      <c r="L43" s="26">
        <f t="shared" si="16"/>
        <v>-32178.4</v>
      </c>
      <c r="M43" s="26">
        <f t="shared" si="16"/>
        <v>-20303.4</v>
      </c>
      <c r="N43" s="25">
        <f aca="true" t="shared" si="17" ref="N43:N55">SUM(B43:M43)</f>
        <v>-600282.2000000001</v>
      </c>
    </row>
    <row r="44" spans="1:25" ht="18.75" customHeight="1">
      <c r="A44" s="13" t="s">
        <v>61</v>
      </c>
      <c r="B44" s="20">
        <f>ROUND(-B9*$D$3,2)</f>
        <v>-68377.2</v>
      </c>
      <c r="C44" s="20">
        <f>ROUND(-C9*$D$3,2)</f>
        <v>-70243</v>
      </c>
      <c r="D44" s="20">
        <f>ROUND(-D9*$D$3,2)</f>
        <v>-47838.2</v>
      </c>
      <c r="E44" s="20">
        <f>ROUND(-E9*$D$3,2)</f>
        <v>-7220</v>
      </c>
      <c r="F44" s="20">
        <f aca="true" t="shared" si="18" ref="F44:M44">ROUND(-F9*$D$3,2)</f>
        <v>-39957</v>
      </c>
      <c r="G44" s="20">
        <f t="shared" si="18"/>
        <v>-76562.4</v>
      </c>
      <c r="H44" s="20">
        <f t="shared" si="18"/>
        <v>-92651.6</v>
      </c>
      <c r="I44" s="20">
        <f t="shared" si="18"/>
        <v>-42271.2</v>
      </c>
      <c r="J44" s="20">
        <f t="shared" si="18"/>
        <v>-58364.2</v>
      </c>
      <c r="K44" s="20">
        <f t="shared" si="18"/>
        <v>-44315.6</v>
      </c>
      <c r="L44" s="20">
        <f t="shared" si="18"/>
        <v>-32178.4</v>
      </c>
      <c r="M44" s="20">
        <f t="shared" si="18"/>
        <v>-20303.4</v>
      </c>
      <c r="N44" s="47">
        <f t="shared" si="17"/>
        <v>-600282.2000000001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982187.7836365399</v>
      </c>
      <c r="C57" s="29">
        <f t="shared" si="21"/>
        <v>680947.7453244999</v>
      </c>
      <c r="D57" s="29">
        <f t="shared" si="21"/>
        <v>661746.5532704</v>
      </c>
      <c r="E57" s="29">
        <f t="shared" si="21"/>
        <v>158159.31357039997</v>
      </c>
      <c r="F57" s="29">
        <f t="shared" si="21"/>
        <v>651010.2139820001</v>
      </c>
      <c r="G57" s="29">
        <f t="shared" si="21"/>
        <v>809194.7230000001</v>
      </c>
      <c r="H57" s="29">
        <f t="shared" si="21"/>
        <v>847805.1943000001</v>
      </c>
      <c r="I57" s="29">
        <f t="shared" si="21"/>
        <v>769295.487419</v>
      </c>
      <c r="J57" s="29">
        <f t="shared" si="21"/>
        <v>596823.0934739001</v>
      </c>
      <c r="K57" s="29">
        <f t="shared" si="21"/>
        <v>710885.38794624</v>
      </c>
      <c r="L57" s="29">
        <f t="shared" si="21"/>
        <v>346083.6811115599</v>
      </c>
      <c r="M57" s="29">
        <f t="shared" si="21"/>
        <v>197852.75611328002</v>
      </c>
      <c r="N57" s="29">
        <f>SUM(B57:M57)</f>
        <v>7411991.93314782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982187.7799999999</v>
      </c>
      <c r="C60" s="36">
        <f aca="true" t="shared" si="22" ref="C60:M60">SUM(C61:C74)</f>
        <v>680947.74</v>
      </c>
      <c r="D60" s="36">
        <f t="shared" si="22"/>
        <v>661746.55</v>
      </c>
      <c r="E60" s="36">
        <f t="shared" si="22"/>
        <v>158159.31</v>
      </c>
      <c r="F60" s="36">
        <f t="shared" si="22"/>
        <v>651010.21</v>
      </c>
      <c r="G60" s="36">
        <f t="shared" si="22"/>
        <v>809194.73</v>
      </c>
      <c r="H60" s="36">
        <f t="shared" si="22"/>
        <v>847805.19</v>
      </c>
      <c r="I60" s="36">
        <f t="shared" si="22"/>
        <v>769295.48</v>
      </c>
      <c r="J60" s="36">
        <f t="shared" si="22"/>
        <v>596823.09</v>
      </c>
      <c r="K60" s="36">
        <f t="shared" si="22"/>
        <v>710885.39</v>
      </c>
      <c r="L60" s="36">
        <f t="shared" si="22"/>
        <v>346083.68</v>
      </c>
      <c r="M60" s="36">
        <f t="shared" si="22"/>
        <v>197852.76</v>
      </c>
      <c r="N60" s="29">
        <f>SUM(N61:N74)</f>
        <v>7411991.909999999</v>
      </c>
    </row>
    <row r="61" spans="1:15" ht="18.75" customHeight="1">
      <c r="A61" s="17" t="s">
        <v>75</v>
      </c>
      <c r="B61" s="36">
        <v>198319.83</v>
      </c>
      <c r="C61" s="36">
        <v>199738.82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398058.65</v>
      </c>
      <c r="O61"/>
    </row>
    <row r="62" spans="1:15" ht="18.75" customHeight="1">
      <c r="A62" s="17" t="s">
        <v>76</v>
      </c>
      <c r="B62" s="36">
        <v>783867.95</v>
      </c>
      <c r="C62" s="36">
        <v>481208.92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1265076.8699999999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661746.55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661746.55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158159.31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158159.31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651010.21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651010.21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809194.73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809194.73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656003.63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656003.63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191801.56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191801.56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769295.48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769295.48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596823.09</v>
      </c>
      <c r="K70" s="35">
        <v>0</v>
      </c>
      <c r="L70" s="35">
        <v>0</v>
      </c>
      <c r="M70" s="35">
        <v>0</v>
      </c>
      <c r="N70" s="29">
        <f t="shared" si="23"/>
        <v>596823.09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710885.39</v>
      </c>
      <c r="L71" s="35">
        <v>0</v>
      </c>
      <c r="M71" s="62"/>
      <c r="N71" s="26">
        <f t="shared" si="23"/>
        <v>710885.39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346083.68</v>
      </c>
      <c r="M72" s="35">
        <v>0</v>
      </c>
      <c r="N72" s="29">
        <f t="shared" si="23"/>
        <v>346083.68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197852.76</v>
      </c>
      <c r="N73" s="26">
        <f t="shared" si="23"/>
        <v>197852.76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2.259576327614379</v>
      </c>
      <c r="C78" s="45">
        <v>2.231160808345513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1.9788547771825513</v>
      </c>
      <c r="C79" s="45">
        <v>1.8662815135226534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1.8148581328628361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2.5236806026216594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2.119271297945038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1.6804506265473969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1.9773361700558567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1.9330461343427492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1.9199363324753669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2.162527002320009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2.067774812022868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2.454780787526672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2.404905097541477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2016-08-31T18:13:14Z</dcterms:modified>
  <cp:category/>
  <cp:version/>
  <cp:contentType/>
  <cp:contentStatus/>
</cp:coreProperties>
</file>