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<sst xmlns="http://schemas.openxmlformats.org/spreadsheetml/2006/main" count="105" uniqueCount="103">
  <si>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</si>
  <si>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</si>
  <si>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</si>
  <si>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</si>
  <si>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</si>
  <si>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</si>
  <si>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</si>
  <si>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</si>
  <si>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</si>
  <si>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</si>
  <si>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</si>
  <si>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</si>
  <si>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</si>
  <si>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</si>
  <si>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</si>
  <si>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</si>
  <si>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</si>
  <si>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</si>
  <si>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</si>
  <si>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</si>
  <si>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</si>
  <si>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</si>
  <si>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</si>
  <si>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</si>
  <si>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</si>
  <si>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</si>
  <si>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</si>
  <si>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</si>
  <si>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</si>
  <si>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</si>
  <si>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</si>
  <si>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</si>
  <si>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</si>
  <si>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</si>
  <si>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</si>
  <si>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</si>
  <si>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</si>
  <si>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</si>
  <si>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</si>
  <si>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</si>
  <si>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</si>
  <si>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</si>
  <si>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</si>
  <si>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</si>
  <si>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</si>
  <si>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</si>
  <si>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</si>
  <si>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</si>
  <si>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</si>
  <si>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</si>
  <si>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</si>
  <si>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</si>
  <si>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</si>
  <si>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</si>
  <si>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</si>
  <si>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</si>
  <si>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</si>
  <si>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</si>
  <si>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</si>
  <si>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</si>
  <si>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</si>
  <si>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</si>
  <si>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</si>
  <si>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</si>
  <si>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</si>
  <si>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</si>
  <si>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</si>
  <si>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</si>
  <si>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</si>
  <si>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</si>
  <si>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</si>
  <si>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</si>
  <si>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</si>
  <si>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</si>
  <si>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</si>
  <si>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</si>
  <si>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</si>
  <si>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</si>
  <si>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</si>
  <si>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</si>
  <si>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</si>
  <si>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</si>
  <si>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</si>
  <si>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</si>
  <si>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</si>
  <si>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</si>
  <si>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</si>
  <si>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</si>
  <si>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</si>
  <si>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</si>
  <si>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</si>
  <si>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</si>
  <si>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</si>
  <si>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</si>
  <si>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</si>
  <si>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</si>
  <si>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</si>
  <si>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</si>
  <si>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</si>
  <si>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</si>
  <si>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</si>
  <si>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</si>
  <si>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21/08/16 - VENCIMENTO 30/08/16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</si>
</sst>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187681</v>
      </c>
      <c r="C7" s="10">
        <f>C8+C20+C24</f>
        <v>123662</v>
      </c>
      <c r="D7" s="10">
        <f>D8+D20+D24</f>
        <v>156722</v>
      </c>
      <c r="E7" s="10">
        <f>E8+E20+E24</f>
        <v>25253</v>
      </c>
      <c r="F7" s="10">
        <f aca="true" t="shared" si="0" ref="F7:M7">F8+F20+F24</f>
        <v>123669</v>
      </c>
      <c r="G7" s="10">
        <f t="shared" si="0"/>
        <v>184239</v>
      </c>
      <c r="H7" s="10">
        <f t="shared" si="0"/>
        <v>155435</v>
      </c>
      <c r="I7" s="10">
        <f t="shared" si="0"/>
        <v>176373</v>
      </c>
      <c r="J7" s="10">
        <f t="shared" si="0"/>
        <v>123058</v>
      </c>
      <c r="K7" s="10">
        <f t="shared" si="0"/>
        <v>163671</v>
      </c>
      <c r="L7" s="10">
        <f t="shared" si="0"/>
        <v>50665</v>
      </c>
      <c r="M7" s="10">
        <f t="shared" si="0"/>
        <v>26846</v>
      </c>
      <c r="N7" s="10">
        <f>+N8+N20+N24</f>
        <v>1497274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84629</v>
      </c>
      <c r="C8" s="12">
        <f>+C9+C12+C16</f>
        <v>59000</v>
      </c>
      <c r="D8" s="12">
        <f>+D9+D12+D16</f>
        <v>77458</v>
      </c>
      <c r="E8" s="12">
        <f>+E9+E12+E16</f>
        <v>11647</v>
      </c>
      <c r="F8" s="12">
        <f aca="true" t="shared" si="1" ref="F8:M8">+F9+F12+F16</f>
        <v>57766</v>
      </c>
      <c r="G8" s="12">
        <f t="shared" si="1"/>
        <v>90405</v>
      </c>
      <c r="H8" s="12">
        <f t="shared" si="1"/>
        <v>76153</v>
      </c>
      <c r="I8" s="12">
        <f t="shared" si="1"/>
        <v>84646</v>
      </c>
      <c r="J8" s="12">
        <f t="shared" si="1"/>
        <v>61122</v>
      </c>
      <c r="K8" s="12">
        <f t="shared" si="1"/>
        <v>78371</v>
      </c>
      <c r="L8" s="12">
        <f t="shared" si="1"/>
        <v>26959</v>
      </c>
      <c r="M8" s="12">
        <f t="shared" si="1"/>
        <v>15200</v>
      </c>
      <c r="N8" s="12">
        <f>SUM(B8:M8)</f>
        <v>723356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12468</v>
      </c>
      <c r="C9" s="14">
        <v>10521</v>
      </c>
      <c r="D9" s="14">
        <v>10060</v>
      </c>
      <c r="E9" s="14">
        <v>1166</v>
      </c>
      <c r="F9" s="14">
        <v>8021</v>
      </c>
      <c r="G9" s="14">
        <v>13853</v>
      </c>
      <c r="H9" s="14">
        <v>13936</v>
      </c>
      <c r="I9" s="14">
        <v>8586</v>
      </c>
      <c r="J9" s="14">
        <v>10106</v>
      </c>
      <c r="K9" s="14">
        <v>9298</v>
      </c>
      <c r="L9" s="14">
        <v>3997</v>
      </c>
      <c r="M9" s="14">
        <v>2272</v>
      </c>
      <c r="N9" s="12">
        <f aca="true" t="shared" si="2" ref="N9:N19">SUM(B9:M9)</f>
        <v>104284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12468</v>
      </c>
      <c r="C10" s="14">
        <f>+C9-C11</f>
        <v>10521</v>
      </c>
      <c r="D10" s="14">
        <f>+D9-D11</f>
        <v>10060</v>
      </c>
      <c r="E10" s="14">
        <f>+E9-E11</f>
        <v>1166</v>
      </c>
      <c r="F10" s="14">
        <f aca="true" t="shared" si="3" ref="F10:M10">+F9-F11</f>
        <v>8021</v>
      </c>
      <c r="G10" s="14">
        <f t="shared" si="3"/>
        <v>13853</v>
      </c>
      <c r="H10" s="14">
        <f t="shared" si="3"/>
        <v>13936</v>
      </c>
      <c r="I10" s="14">
        <f t="shared" si="3"/>
        <v>8586</v>
      </c>
      <c r="J10" s="14">
        <f t="shared" si="3"/>
        <v>10106</v>
      </c>
      <c r="K10" s="14">
        <f t="shared" si="3"/>
        <v>9298</v>
      </c>
      <c r="L10" s="14">
        <f t="shared" si="3"/>
        <v>3997</v>
      </c>
      <c r="M10" s="14">
        <f t="shared" si="3"/>
        <v>2272</v>
      </c>
      <c r="N10" s="12">
        <f t="shared" si="2"/>
        <v>104284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60419</v>
      </c>
      <c r="C12" s="14">
        <f>C13+C14+C15</f>
        <v>41496</v>
      </c>
      <c r="D12" s="14">
        <f>D13+D14+D15</f>
        <v>58069</v>
      </c>
      <c r="E12" s="14">
        <f>E13+E14+E15</f>
        <v>8969</v>
      </c>
      <c r="F12" s="14">
        <f aca="true" t="shared" si="4" ref="F12:M12">F13+F14+F15</f>
        <v>41874</v>
      </c>
      <c r="G12" s="14">
        <f t="shared" si="4"/>
        <v>64808</v>
      </c>
      <c r="H12" s="14">
        <f t="shared" si="4"/>
        <v>53165</v>
      </c>
      <c r="I12" s="14">
        <f t="shared" si="4"/>
        <v>64507</v>
      </c>
      <c r="J12" s="14">
        <f t="shared" si="4"/>
        <v>43050</v>
      </c>
      <c r="K12" s="14">
        <f t="shared" si="4"/>
        <v>56923</v>
      </c>
      <c r="L12" s="14">
        <f t="shared" si="4"/>
        <v>19753</v>
      </c>
      <c r="M12" s="14">
        <f t="shared" si="4"/>
        <v>11377</v>
      </c>
      <c r="N12" s="12">
        <f t="shared" si="2"/>
        <v>524410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28627</v>
      </c>
      <c r="C13" s="14">
        <v>20802</v>
      </c>
      <c r="D13" s="14">
        <v>28291</v>
      </c>
      <c r="E13" s="14">
        <v>4452</v>
      </c>
      <c r="F13" s="14">
        <v>20323</v>
      </c>
      <c r="G13" s="14">
        <v>31727</v>
      </c>
      <c r="H13" s="14">
        <v>26455</v>
      </c>
      <c r="I13" s="14">
        <v>31608</v>
      </c>
      <c r="J13" s="14">
        <v>19847</v>
      </c>
      <c r="K13" s="14">
        <v>25503</v>
      </c>
      <c r="L13" s="14">
        <v>8576</v>
      </c>
      <c r="M13" s="14">
        <v>4707</v>
      </c>
      <c r="N13" s="12">
        <f t="shared" si="2"/>
        <v>250918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30766</v>
      </c>
      <c r="C14" s="14">
        <v>19733</v>
      </c>
      <c r="D14" s="14">
        <v>28998</v>
      </c>
      <c r="E14" s="14">
        <v>4330</v>
      </c>
      <c r="F14" s="14">
        <v>20739</v>
      </c>
      <c r="G14" s="14">
        <v>31303</v>
      </c>
      <c r="H14" s="14">
        <v>25643</v>
      </c>
      <c r="I14" s="14">
        <v>32067</v>
      </c>
      <c r="J14" s="14">
        <v>22414</v>
      </c>
      <c r="K14" s="14">
        <v>30639</v>
      </c>
      <c r="L14" s="14">
        <v>10762</v>
      </c>
      <c r="M14" s="14">
        <v>6485</v>
      </c>
      <c r="N14" s="12">
        <f t="shared" si="2"/>
        <v>263879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1026</v>
      </c>
      <c r="C15" s="14">
        <v>961</v>
      </c>
      <c r="D15" s="14">
        <v>780</v>
      </c>
      <c r="E15" s="14">
        <v>187</v>
      </c>
      <c r="F15" s="14">
        <v>812</v>
      </c>
      <c r="G15" s="14">
        <v>1778</v>
      </c>
      <c r="H15" s="14">
        <v>1067</v>
      </c>
      <c r="I15" s="14">
        <v>832</v>
      </c>
      <c r="J15" s="14">
        <v>789</v>
      </c>
      <c r="K15" s="14">
        <v>781</v>
      </c>
      <c r="L15" s="14">
        <v>415</v>
      </c>
      <c r="M15" s="14">
        <v>185</v>
      </c>
      <c r="N15" s="12">
        <f t="shared" si="2"/>
        <v>9613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11742</v>
      </c>
      <c r="C16" s="14">
        <f>C17+C18+C19</f>
        <v>6983</v>
      </c>
      <c r="D16" s="14">
        <f>D17+D18+D19</f>
        <v>9329</v>
      </c>
      <c r="E16" s="14">
        <f>E17+E18+E19</f>
        <v>1512</v>
      </c>
      <c r="F16" s="14">
        <f aca="true" t="shared" si="5" ref="F16:M16">F17+F18+F19</f>
        <v>7871</v>
      </c>
      <c r="G16" s="14">
        <f t="shared" si="5"/>
        <v>11744</v>
      </c>
      <c r="H16" s="14">
        <f t="shared" si="5"/>
        <v>9052</v>
      </c>
      <c r="I16" s="14">
        <f t="shared" si="5"/>
        <v>11553</v>
      </c>
      <c r="J16" s="14">
        <f t="shared" si="5"/>
        <v>7966</v>
      </c>
      <c r="K16" s="14">
        <f t="shared" si="5"/>
        <v>12150</v>
      </c>
      <c r="L16" s="14">
        <f t="shared" si="5"/>
        <v>3209</v>
      </c>
      <c r="M16" s="14">
        <f t="shared" si="5"/>
        <v>1551</v>
      </c>
      <c r="N16" s="12">
        <f t="shared" si="2"/>
        <v>94662</v>
      </c>
    </row>
    <row r="17" spans="1:25" ht="18.75" customHeight="1">
      <c r="A17" s="15" t="s">
        <v>16</v>
      </c>
      <c r="B17" s="14">
        <v>6923</v>
      </c>
      <c r="C17" s="14">
        <v>4454</v>
      </c>
      <c r="D17" s="14">
        <v>5035</v>
      </c>
      <c r="E17" s="14">
        <v>931</v>
      </c>
      <c r="F17" s="14">
        <v>4499</v>
      </c>
      <c r="G17" s="14">
        <v>6739</v>
      </c>
      <c r="H17" s="14">
        <v>5545</v>
      </c>
      <c r="I17" s="14">
        <v>6817</v>
      </c>
      <c r="J17" s="14">
        <v>4616</v>
      </c>
      <c r="K17" s="14">
        <v>6922</v>
      </c>
      <c r="L17" s="14">
        <v>1715</v>
      </c>
      <c r="M17" s="14">
        <v>770</v>
      </c>
      <c r="N17" s="12">
        <f t="shared" si="2"/>
        <v>54966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4475</v>
      </c>
      <c r="C18" s="14">
        <v>2218</v>
      </c>
      <c r="D18" s="14">
        <v>4065</v>
      </c>
      <c r="E18" s="14">
        <v>541</v>
      </c>
      <c r="F18" s="14">
        <v>3085</v>
      </c>
      <c r="G18" s="14">
        <v>4474</v>
      </c>
      <c r="H18" s="14">
        <v>3215</v>
      </c>
      <c r="I18" s="14">
        <v>4528</v>
      </c>
      <c r="J18" s="14">
        <v>3145</v>
      </c>
      <c r="K18" s="14">
        <v>5024</v>
      </c>
      <c r="L18" s="14">
        <v>1429</v>
      </c>
      <c r="M18" s="14">
        <v>742</v>
      </c>
      <c r="N18" s="12">
        <f t="shared" si="2"/>
        <v>36941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344</v>
      </c>
      <c r="C19" s="14">
        <v>311</v>
      </c>
      <c r="D19" s="14">
        <v>229</v>
      </c>
      <c r="E19" s="14">
        <v>40</v>
      </c>
      <c r="F19" s="14">
        <v>287</v>
      </c>
      <c r="G19" s="14">
        <v>531</v>
      </c>
      <c r="H19" s="14">
        <v>292</v>
      </c>
      <c r="I19" s="14">
        <v>208</v>
      </c>
      <c r="J19" s="14">
        <v>205</v>
      </c>
      <c r="K19" s="14">
        <v>204</v>
      </c>
      <c r="L19" s="14">
        <v>65</v>
      </c>
      <c r="M19" s="14">
        <v>39</v>
      </c>
      <c r="N19" s="12">
        <f t="shared" si="2"/>
        <v>2755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43586</v>
      </c>
      <c r="C20" s="18">
        <f>C21+C22+C23</f>
        <v>25088</v>
      </c>
      <c r="D20" s="18">
        <f>D21+D22+D23</f>
        <v>32580</v>
      </c>
      <c r="E20" s="18">
        <f>E21+E22+E23</f>
        <v>5135</v>
      </c>
      <c r="F20" s="18">
        <f aca="true" t="shared" si="6" ref="F20:M20">F21+F22+F23</f>
        <v>25390</v>
      </c>
      <c r="G20" s="18">
        <f t="shared" si="6"/>
        <v>36024</v>
      </c>
      <c r="H20" s="18">
        <f t="shared" si="6"/>
        <v>34015</v>
      </c>
      <c r="I20" s="18">
        <f t="shared" si="6"/>
        <v>44653</v>
      </c>
      <c r="J20" s="18">
        <f t="shared" si="6"/>
        <v>26725</v>
      </c>
      <c r="K20" s="18">
        <f t="shared" si="6"/>
        <v>45870</v>
      </c>
      <c r="L20" s="18">
        <f t="shared" si="6"/>
        <v>13063</v>
      </c>
      <c r="M20" s="18">
        <f t="shared" si="6"/>
        <v>6729</v>
      </c>
      <c r="N20" s="12">
        <f aca="true" t="shared" si="7" ref="N20:N26">SUM(B20:M20)</f>
        <v>338858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23620</v>
      </c>
      <c r="C21" s="14">
        <v>15005</v>
      </c>
      <c r="D21" s="14">
        <v>17752</v>
      </c>
      <c r="E21" s="14">
        <v>2792</v>
      </c>
      <c r="F21" s="14">
        <v>14283</v>
      </c>
      <c r="G21" s="14">
        <v>20271</v>
      </c>
      <c r="H21" s="14">
        <v>20065</v>
      </c>
      <c r="I21" s="14">
        <v>24689</v>
      </c>
      <c r="J21" s="14">
        <v>14474</v>
      </c>
      <c r="K21" s="14">
        <v>23602</v>
      </c>
      <c r="L21" s="14">
        <v>6769</v>
      </c>
      <c r="M21" s="14">
        <v>3302</v>
      </c>
      <c r="N21" s="12">
        <f t="shared" si="7"/>
        <v>186624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19520</v>
      </c>
      <c r="C22" s="14">
        <v>9733</v>
      </c>
      <c r="D22" s="14">
        <v>14482</v>
      </c>
      <c r="E22" s="14">
        <v>2269</v>
      </c>
      <c r="F22" s="14">
        <v>10778</v>
      </c>
      <c r="G22" s="14">
        <v>15093</v>
      </c>
      <c r="H22" s="14">
        <v>13526</v>
      </c>
      <c r="I22" s="14">
        <v>19549</v>
      </c>
      <c r="J22" s="14">
        <v>11878</v>
      </c>
      <c r="K22" s="14">
        <v>21835</v>
      </c>
      <c r="L22" s="14">
        <v>6117</v>
      </c>
      <c r="M22" s="14">
        <v>3351</v>
      </c>
      <c r="N22" s="12">
        <f t="shared" si="7"/>
        <v>148131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446</v>
      </c>
      <c r="C23" s="14">
        <v>350</v>
      </c>
      <c r="D23" s="14">
        <v>346</v>
      </c>
      <c r="E23" s="14">
        <v>74</v>
      </c>
      <c r="F23" s="14">
        <v>329</v>
      </c>
      <c r="G23" s="14">
        <v>660</v>
      </c>
      <c r="H23" s="14">
        <v>424</v>
      </c>
      <c r="I23" s="14">
        <v>415</v>
      </c>
      <c r="J23" s="14">
        <v>373</v>
      </c>
      <c r="K23" s="14">
        <v>433</v>
      </c>
      <c r="L23" s="14">
        <v>177</v>
      </c>
      <c r="M23" s="14">
        <v>76</v>
      </c>
      <c r="N23" s="12">
        <f t="shared" si="7"/>
        <v>4103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59466</v>
      </c>
      <c r="C24" s="14">
        <f>C25+C26</f>
        <v>39574</v>
      </c>
      <c r="D24" s="14">
        <f>D25+D26</f>
        <v>46684</v>
      </c>
      <c r="E24" s="14">
        <f>E25+E26</f>
        <v>8471</v>
      </c>
      <c r="F24" s="14">
        <f aca="true" t="shared" si="8" ref="F24:M24">F25+F26</f>
        <v>40513</v>
      </c>
      <c r="G24" s="14">
        <f t="shared" si="8"/>
        <v>57810</v>
      </c>
      <c r="H24" s="14">
        <f t="shared" si="8"/>
        <v>45267</v>
      </c>
      <c r="I24" s="14">
        <f t="shared" si="8"/>
        <v>47074</v>
      </c>
      <c r="J24" s="14">
        <f t="shared" si="8"/>
        <v>35211</v>
      </c>
      <c r="K24" s="14">
        <f t="shared" si="8"/>
        <v>39430</v>
      </c>
      <c r="L24" s="14">
        <f t="shared" si="8"/>
        <v>10643</v>
      </c>
      <c r="M24" s="14">
        <f t="shared" si="8"/>
        <v>4917</v>
      </c>
      <c r="N24" s="12">
        <f t="shared" si="7"/>
        <v>435060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29641</v>
      </c>
      <c r="C25" s="14">
        <v>22300</v>
      </c>
      <c r="D25" s="14">
        <v>26440</v>
      </c>
      <c r="E25" s="14">
        <v>4998</v>
      </c>
      <c r="F25" s="14">
        <v>22356</v>
      </c>
      <c r="G25" s="14">
        <v>32565</v>
      </c>
      <c r="H25" s="14">
        <v>26610</v>
      </c>
      <c r="I25" s="14">
        <v>23276</v>
      </c>
      <c r="J25" s="14">
        <v>19731</v>
      </c>
      <c r="K25" s="14">
        <v>20153</v>
      </c>
      <c r="L25" s="14">
        <v>5592</v>
      </c>
      <c r="M25" s="14">
        <v>2366</v>
      </c>
      <c r="N25" s="12">
        <f t="shared" si="7"/>
        <v>236028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29825</v>
      </c>
      <c r="C26" s="14">
        <v>17274</v>
      </c>
      <c r="D26" s="14">
        <v>20244</v>
      </c>
      <c r="E26" s="14">
        <v>3473</v>
      </c>
      <c r="F26" s="14">
        <v>18157</v>
      </c>
      <c r="G26" s="14">
        <v>25245</v>
      </c>
      <c r="H26" s="14">
        <v>18657</v>
      </c>
      <c r="I26" s="14">
        <v>23798</v>
      </c>
      <c r="J26" s="14">
        <v>15480</v>
      </c>
      <c r="K26" s="14">
        <v>19277</v>
      </c>
      <c r="L26" s="14">
        <v>5051</v>
      </c>
      <c r="M26" s="14">
        <v>2551</v>
      </c>
      <c r="N26" s="12">
        <f t="shared" si="7"/>
        <v>199032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382936.76773826</v>
      </c>
      <c r="C36" s="61">
        <f aca="true" t="shared" si="11" ref="C36:M36">C37+C38+C39+C40</f>
        <v>244093.67069099998</v>
      </c>
      <c r="D36" s="61">
        <f t="shared" si="11"/>
        <v>295834.5963361</v>
      </c>
      <c r="E36" s="61">
        <f t="shared" si="11"/>
        <v>64127.73605519999</v>
      </c>
      <c r="F36" s="61">
        <f t="shared" si="11"/>
        <v>263429.72968145006</v>
      </c>
      <c r="G36" s="61">
        <f t="shared" si="11"/>
        <v>311336.18059999996</v>
      </c>
      <c r="H36" s="61">
        <f t="shared" si="11"/>
        <v>307690.0515</v>
      </c>
      <c r="I36" s="61">
        <f t="shared" si="11"/>
        <v>340108.9659014</v>
      </c>
      <c r="J36" s="61">
        <f t="shared" si="11"/>
        <v>267374.3398894</v>
      </c>
      <c r="K36" s="61">
        <f t="shared" si="11"/>
        <v>339870.84686896</v>
      </c>
      <c r="L36" s="61">
        <f t="shared" si="11"/>
        <v>125224.67490095</v>
      </c>
      <c r="M36" s="61">
        <f t="shared" si="11"/>
        <v>65068.32642176</v>
      </c>
      <c r="N36" s="61">
        <f>N37+N38+N39+N40</f>
        <v>3007095.88658448</v>
      </c>
    </row>
    <row r="37" spans="1:14" ht="18.75" customHeight="1">
      <c r="A37" s="58" t="s">
        <v>55</v>
      </c>
      <c r="B37" s="55">
        <f aca="true" t="shared" si="12" ref="B37:M37">B29*B7</f>
        <v>380842.2852</v>
      </c>
      <c r="C37" s="55">
        <f t="shared" si="12"/>
        <v>242426.98479999998</v>
      </c>
      <c r="D37" s="55">
        <f t="shared" si="12"/>
        <v>284419.0856</v>
      </c>
      <c r="E37" s="55">
        <f t="shared" si="12"/>
        <v>63640.08529999999</v>
      </c>
      <c r="F37" s="55">
        <f t="shared" si="12"/>
        <v>262054.61100000003</v>
      </c>
      <c r="G37" s="55">
        <f t="shared" si="12"/>
        <v>309613.6395</v>
      </c>
      <c r="H37" s="55">
        <f t="shared" si="12"/>
        <v>305662.9275</v>
      </c>
      <c r="I37" s="55">
        <f t="shared" si="12"/>
        <v>338565.6108</v>
      </c>
      <c r="J37" s="55">
        <f t="shared" si="12"/>
        <v>266039.09020000004</v>
      </c>
      <c r="K37" s="55">
        <f t="shared" si="12"/>
        <v>338291.5899</v>
      </c>
      <c r="L37" s="55">
        <f t="shared" si="12"/>
        <v>124326.8435</v>
      </c>
      <c r="M37" s="55">
        <f t="shared" si="12"/>
        <v>64545.8378</v>
      </c>
      <c r="N37" s="57">
        <f>SUM(B37:M37)</f>
        <v>2980428.5911</v>
      </c>
    </row>
    <row r="38" spans="1:14" ht="18.75" customHeight="1">
      <c r="A38" s="58" t="s">
        <v>56</v>
      </c>
      <c r="B38" s="55">
        <f aca="true" t="shared" si="13" ref="B38:M38">B30*B7</f>
        <v>-1162.59746174</v>
      </c>
      <c r="C38" s="55">
        <f t="shared" si="13"/>
        <v>-725.834109</v>
      </c>
      <c r="D38" s="55">
        <f t="shared" si="13"/>
        <v>-869.7992638999999</v>
      </c>
      <c r="E38" s="55">
        <f t="shared" si="13"/>
        <v>-158.6292448</v>
      </c>
      <c r="F38" s="55">
        <f t="shared" si="13"/>
        <v>-786.28131855</v>
      </c>
      <c r="G38" s="55">
        <f t="shared" si="13"/>
        <v>-939.6189</v>
      </c>
      <c r="H38" s="55">
        <f t="shared" si="13"/>
        <v>-870.436</v>
      </c>
      <c r="I38" s="55">
        <f t="shared" si="13"/>
        <v>-1003.2448986</v>
      </c>
      <c r="J38" s="55">
        <f t="shared" si="13"/>
        <v>-783.3503106000001</v>
      </c>
      <c r="K38" s="55">
        <f t="shared" si="13"/>
        <v>-1022.98303104</v>
      </c>
      <c r="L38" s="55">
        <f t="shared" si="13"/>
        <v>-373.32859905</v>
      </c>
      <c r="M38" s="55">
        <f t="shared" si="13"/>
        <v>-196.55137824000002</v>
      </c>
      <c r="N38" s="25">
        <f>SUM(B38:M38)</f>
        <v>-8892.65451552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-47378.4</v>
      </c>
      <c r="C42" s="25">
        <f aca="true" t="shared" si="15" ref="C42:M42">+C43+C46+C54+C55</f>
        <v>-39979.8</v>
      </c>
      <c r="D42" s="25">
        <f t="shared" si="15"/>
        <v>-38228</v>
      </c>
      <c r="E42" s="25">
        <f t="shared" si="15"/>
        <v>-4430.8</v>
      </c>
      <c r="F42" s="25">
        <f t="shared" si="15"/>
        <v>-30479.8</v>
      </c>
      <c r="G42" s="25">
        <f t="shared" si="15"/>
        <v>-52641.4</v>
      </c>
      <c r="H42" s="25">
        <f t="shared" si="15"/>
        <v>-52956.8</v>
      </c>
      <c r="I42" s="25">
        <f t="shared" si="15"/>
        <v>-32626.8</v>
      </c>
      <c r="J42" s="25">
        <f t="shared" si="15"/>
        <v>-38402.8</v>
      </c>
      <c r="K42" s="25">
        <f t="shared" si="15"/>
        <v>-35332.4</v>
      </c>
      <c r="L42" s="25">
        <f t="shared" si="15"/>
        <v>-15188.6</v>
      </c>
      <c r="M42" s="25">
        <f t="shared" si="15"/>
        <v>-8633.6</v>
      </c>
      <c r="N42" s="25">
        <f>+N43+N46+N54+N55</f>
        <v>-396279.19999999995</v>
      </c>
    </row>
    <row r="43" spans="1:14" ht="18.75" customHeight="1">
      <c r="A43" s="17" t="s">
        <v>60</v>
      </c>
      <c r="B43" s="26">
        <f>B44+B45</f>
        <v>-47378.4</v>
      </c>
      <c r="C43" s="26">
        <f>C44+C45</f>
        <v>-39979.8</v>
      </c>
      <c r="D43" s="26">
        <f>D44+D45</f>
        <v>-38228</v>
      </c>
      <c r="E43" s="26">
        <f>E44+E45</f>
        <v>-4430.8</v>
      </c>
      <c r="F43" s="26">
        <f aca="true" t="shared" si="16" ref="F43:M43">F44+F45</f>
        <v>-30479.8</v>
      </c>
      <c r="G43" s="26">
        <f t="shared" si="16"/>
        <v>-52641.4</v>
      </c>
      <c r="H43" s="26">
        <f t="shared" si="16"/>
        <v>-52956.8</v>
      </c>
      <c r="I43" s="26">
        <f t="shared" si="16"/>
        <v>-32626.8</v>
      </c>
      <c r="J43" s="26">
        <f t="shared" si="16"/>
        <v>-38402.8</v>
      </c>
      <c r="K43" s="26">
        <f t="shared" si="16"/>
        <v>-35332.4</v>
      </c>
      <c r="L43" s="26">
        <f t="shared" si="16"/>
        <v>-15188.6</v>
      </c>
      <c r="M43" s="26">
        <f t="shared" si="16"/>
        <v>-8633.6</v>
      </c>
      <c r="N43" s="25">
        <f aca="true" t="shared" si="17" ref="N43:N55">SUM(B43:M43)</f>
        <v>-396279.19999999995</v>
      </c>
    </row>
    <row r="44" spans="1:25" ht="18.75" customHeight="1">
      <c r="A44" s="13" t="s">
        <v>61</v>
      </c>
      <c r="B44" s="20">
        <f>ROUND(-B9*$D$3,2)</f>
        <v>-47378.4</v>
      </c>
      <c r="C44" s="20">
        <f>ROUND(-C9*$D$3,2)</f>
        <v>-39979.8</v>
      </c>
      <c r="D44" s="20">
        <f>ROUND(-D9*$D$3,2)</f>
        <v>-38228</v>
      </c>
      <c r="E44" s="20">
        <f>ROUND(-E9*$D$3,2)</f>
        <v>-4430.8</v>
      </c>
      <c r="F44" s="20">
        <f aca="true" t="shared" si="18" ref="F44:M44">ROUND(-F9*$D$3,2)</f>
        <v>-30479.8</v>
      </c>
      <c r="G44" s="20">
        <f t="shared" si="18"/>
        <v>-52641.4</v>
      </c>
      <c r="H44" s="20">
        <f t="shared" si="18"/>
        <v>-52956.8</v>
      </c>
      <c r="I44" s="20">
        <f t="shared" si="18"/>
        <v>-32626.8</v>
      </c>
      <c r="J44" s="20">
        <f t="shared" si="18"/>
        <v>-38402.8</v>
      </c>
      <c r="K44" s="20">
        <f t="shared" si="18"/>
        <v>-35332.4</v>
      </c>
      <c r="L44" s="20">
        <f t="shared" si="18"/>
        <v>-15188.6</v>
      </c>
      <c r="M44" s="20">
        <f t="shared" si="18"/>
        <v>-8633.6</v>
      </c>
      <c r="N44" s="47">
        <f t="shared" si="17"/>
        <v>-396279.19999999995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335558.36773825996</v>
      </c>
      <c r="C57" s="29">
        <f t="shared" si="21"/>
        <v>204113.87069099996</v>
      </c>
      <c r="D57" s="29">
        <f t="shared" si="21"/>
        <v>257606.59633610002</v>
      </c>
      <c r="E57" s="29">
        <f t="shared" si="21"/>
        <v>59696.936055199985</v>
      </c>
      <c r="F57" s="29">
        <f t="shared" si="21"/>
        <v>232949.92968145007</v>
      </c>
      <c r="G57" s="29">
        <f t="shared" si="21"/>
        <v>258694.78059999997</v>
      </c>
      <c r="H57" s="29">
        <f t="shared" si="21"/>
        <v>254733.2515</v>
      </c>
      <c r="I57" s="29">
        <f t="shared" si="21"/>
        <v>307482.16590140003</v>
      </c>
      <c r="J57" s="29">
        <f t="shared" si="21"/>
        <v>228971.5398894</v>
      </c>
      <c r="K57" s="29">
        <f t="shared" si="21"/>
        <v>304538.44686896</v>
      </c>
      <c r="L57" s="29">
        <f t="shared" si="21"/>
        <v>110036.07490095</v>
      </c>
      <c r="M57" s="29">
        <f t="shared" si="21"/>
        <v>56434.72642176</v>
      </c>
      <c r="N57" s="29">
        <f>SUM(B57:M57)</f>
        <v>2610816.6865844796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335558.36</v>
      </c>
      <c r="C60" s="36">
        <f aca="true" t="shared" si="22" ref="C60:M60">SUM(C61:C74)</f>
        <v>204113.87</v>
      </c>
      <c r="D60" s="36">
        <f t="shared" si="22"/>
        <v>257606.6</v>
      </c>
      <c r="E60" s="36">
        <f t="shared" si="22"/>
        <v>59696.94</v>
      </c>
      <c r="F60" s="36">
        <f t="shared" si="22"/>
        <v>232949.93</v>
      </c>
      <c r="G60" s="36">
        <f t="shared" si="22"/>
        <v>258694.78</v>
      </c>
      <c r="H60" s="36">
        <f t="shared" si="22"/>
        <v>254733.25</v>
      </c>
      <c r="I60" s="36">
        <f t="shared" si="22"/>
        <v>307482.17</v>
      </c>
      <c r="J60" s="36">
        <f t="shared" si="22"/>
        <v>228971.54</v>
      </c>
      <c r="K60" s="36">
        <f t="shared" si="22"/>
        <v>304538.45</v>
      </c>
      <c r="L60" s="36">
        <f t="shared" si="22"/>
        <v>110036.07</v>
      </c>
      <c r="M60" s="36">
        <f t="shared" si="22"/>
        <v>56434.73</v>
      </c>
      <c r="N60" s="29">
        <f>SUM(N61:N74)</f>
        <v>2610816.69</v>
      </c>
    </row>
    <row r="61" spans="1:15" ht="18.75" customHeight="1">
      <c r="A61" s="17" t="s">
        <v>75</v>
      </c>
      <c r="B61" s="36">
        <v>63257.12</v>
      </c>
      <c r="C61" s="36">
        <v>60169.22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123426.34</v>
      </c>
      <c r="O61"/>
    </row>
    <row r="62" spans="1:15" ht="18.75" customHeight="1">
      <c r="A62" s="17" t="s">
        <v>76</v>
      </c>
      <c r="B62" s="36">
        <v>272301.24</v>
      </c>
      <c r="C62" s="36">
        <v>143944.65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416245.89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257606.6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257606.6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59696.94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59696.94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232949.93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232949.93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258694.78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258694.78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203148.22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203148.22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51585.03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51585.03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307482.17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307482.17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228971.54</v>
      </c>
      <c r="K70" s="35">
        <v>0</v>
      </c>
      <c r="L70" s="35">
        <v>0</v>
      </c>
      <c r="M70" s="35">
        <v>0</v>
      </c>
      <c r="N70" s="29">
        <f t="shared" si="23"/>
        <v>228971.54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304538.45</v>
      </c>
      <c r="L71" s="35">
        <v>0</v>
      </c>
      <c r="M71" s="62"/>
      <c r="N71" s="26">
        <f t="shared" si="23"/>
        <v>304538.45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110036.07</v>
      </c>
      <c r="M72" s="35">
        <v>0</v>
      </c>
      <c r="N72" s="29">
        <f t="shared" si="23"/>
        <v>110036.07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56434.73</v>
      </c>
      <c r="N73" s="26">
        <f t="shared" si="23"/>
        <v>56434.73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2.2980420404060053</v>
      </c>
      <c r="C78" s="45">
        <v>2.2476119767259006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1.9896970416464772</v>
      </c>
      <c r="C79" s="45">
        <v>1.8791388855628246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1.8230413492432462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2.5394106068665105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2.1301193482720007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1.6898494922356284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1.9880904125087502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1.9473013352979098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1.9283505179443567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2.1727505720018203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2.0765489724444772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2.4716209395233397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2.4237624384176413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2016-08-29T19:10:59Z</dcterms:modified>
  <cp:category/>
  <cp:version/>
  <cp:contentType/>
  <cp:contentStatus/>
</cp:coreProperties>
</file>