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<sst xmlns="http://schemas.openxmlformats.org/spreadsheetml/2006/main" count="105" uniqueCount="103">
  <si>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</si>
  <si>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</si>
  <si>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</si>
  <si>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</si>
  <si>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</si>
  <si>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</si>
  <si>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</si>
  <si>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</si>
  <si>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</si>
  <si>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</si>
  <si>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</si>
  <si>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</si>
  <si>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</si>
  <si>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</si>
  <si>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</si>
  <si>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</si>
  <si>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</si>
  <si>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</si>
  <si>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</si>
  <si>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</si>
  <si>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</si>
  <si>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</si>
  <si>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</si>
  <si>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</si>
  <si>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</si>
  <si>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</si>
  <si>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</si>
  <si>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</si>
  <si>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</si>
  <si>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</si>
  <si>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</si>
  <si>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</si>
  <si>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</si>
  <si>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</si>
  <si>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</si>
  <si>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</si>
  <si>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</si>
  <si>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</si>
  <si>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</si>
  <si>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</si>
  <si>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</si>
  <si>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</si>
  <si>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</si>
  <si>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</si>
  <si>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</si>
  <si>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</si>
  <si>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</si>
  <si>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</si>
  <si>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</si>
  <si>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</si>
  <si>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</si>
  <si>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</si>
  <si>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</si>
  <si>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</si>
  <si>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</si>
  <si>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</si>
  <si>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</si>
  <si>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</si>
  <si>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</si>
  <si>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</si>
  <si>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</si>
  <si>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</si>
  <si>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</si>
  <si>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</si>
  <si>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</si>
  <si>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</si>
  <si>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</si>
  <si>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</si>
  <si>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</si>
  <si>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</si>
  <si>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</si>
  <si>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</si>
  <si>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</si>
  <si>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</si>
  <si>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</si>
  <si>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</si>
  <si>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</si>
  <si>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</si>
  <si>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</si>
  <si>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</si>
  <si>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</si>
  <si>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</si>
  <si>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</si>
  <si>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</si>
  <si>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</si>
  <si>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</si>
  <si>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</si>
  <si>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</si>
  <si>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</si>
  <si>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</si>
  <si>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</si>
  <si>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</si>
  <si>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</si>
  <si>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</si>
  <si>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</si>
  <si>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</si>
  <si>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</si>
  <si>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</si>
  <si>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</si>
  <si>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</si>
  <si>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</si>
  <si>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</si>
  <si>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20/08/16 - VENCIMENTO 30/08/16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</si>
</sst>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344093</v>
      </c>
      <c r="C7" s="10">
        <f>C8+C20+C24</f>
        <v>233706</v>
      </c>
      <c r="D7" s="10">
        <f>D8+D20+D24</f>
        <v>275256</v>
      </c>
      <c r="E7" s="10">
        <f>E8+E20+E24</f>
        <v>48771</v>
      </c>
      <c r="F7" s="10">
        <f aca="true" t="shared" si="0" ref="F7:M7">F8+F20+F24</f>
        <v>214268</v>
      </c>
      <c r="G7" s="10">
        <f t="shared" si="0"/>
        <v>341959</v>
      </c>
      <c r="H7" s="10">
        <f t="shared" si="0"/>
        <v>308794</v>
      </c>
      <c r="I7" s="10">
        <f t="shared" si="0"/>
        <v>294005</v>
      </c>
      <c r="J7" s="10">
        <f t="shared" si="0"/>
        <v>209973</v>
      </c>
      <c r="K7" s="10">
        <f t="shared" si="0"/>
        <v>266728</v>
      </c>
      <c r="L7" s="10">
        <f t="shared" si="0"/>
        <v>91903</v>
      </c>
      <c r="M7" s="10">
        <f t="shared" si="0"/>
        <v>51662</v>
      </c>
      <c r="N7" s="10">
        <f>+N8+N20+N24</f>
        <v>2681118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156781</v>
      </c>
      <c r="C8" s="12">
        <f>+C9+C12+C16</f>
        <v>114017</v>
      </c>
      <c r="D8" s="12">
        <f>+D9+D12+D16</f>
        <v>144777</v>
      </c>
      <c r="E8" s="12">
        <f>+E9+E12+E16</f>
        <v>23596</v>
      </c>
      <c r="F8" s="12">
        <f aca="true" t="shared" si="1" ref="F8:M8">+F9+F12+F16</f>
        <v>102713</v>
      </c>
      <c r="G8" s="12">
        <f t="shared" si="1"/>
        <v>170428</v>
      </c>
      <c r="H8" s="12">
        <f t="shared" si="1"/>
        <v>153977</v>
      </c>
      <c r="I8" s="12">
        <f t="shared" si="1"/>
        <v>146481</v>
      </c>
      <c r="J8" s="12">
        <f t="shared" si="1"/>
        <v>108198</v>
      </c>
      <c r="K8" s="12">
        <f t="shared" si="1"/>
        <v>131086</v>
      </c>
      <c r="L8" s="12">
        <f t="shared" si="1"/>
        <v>49754</v>
      </c>
      <c r="M8" s="12">
        <f t="shared" si="1"/>
        <v>29545</v>
      </c>
      <c r="N8" s="12">
        <f>SUM(B8:M8)</f>
        <v>1331353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18655</v>
      </c>
      <c r="C9" s="14">
        <v>17213</v>
      </c>
      <c r="D9" s="14">
        <v>13883</v>
      </c>
      <c r="E9" s="14">
        <v>2023</v>
      </c>
      <c r="F9" s="14">
        <v>10818</v>
      </c>
      <c r="G9" s="14">
        <v>20452</v>
      </c>
      <c r="H9" s="14">
        <v>23464</v>
      </c>
      <c r="I9" s="14">
        <v>12457</v>
      </c>
      <c r="J9" s="14">
        <v>15075</v>
      </c>
      <c r="K9" s="14">
        <v>12511</v>
      </c>
      <c r="L9" s="14">
        <v>6558</v>
      </c>
      <c r="M9" s="14">
        <v>3941</v>
      </c>
      <c r="N9" s="12">
        <f aca="true" t="shared" si="2" ref="N9:N19">SUM(B9:M9)</f>
        <v>157050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18655</v>
      </c>
      <c r="C10" s="14">
        <f>+C9-C11</f>
        <v>17213</v>
      </c>
      <c r="D10" s="14">
        <f>+D9-D11</f>
        <v>13883</v>
      </c>
      <c r="E10" s="14">
        <f>+E9-E11</f>
        <v>2023</v>
      </c>
      <c r="F10" s="14">
        <f aca="true" t="shared" si="3" ref="F10:M10">+F9-F11</f>
        <v>10818</v>
      </c>
      <c r="G10" s="14">
        <f t="shared" si="3"/>
        <v>20452</v>
      </c>
      <c r="H10" s="14">
        <f t="shared" si="3"/>
        <v>23464</v>
      </c>
      <c r="I10" s="14">
        <f t="shared" si="3"/>
        <v>12457</v>
      </c>
      <c r="J10" s="14">
        <f t="shared" si="3"/>
        <v>15075</v>
      </c>
      <c r="K10" s="14">
        <f t="shared" si="3"/>
        <v>12511</v>
      </c>
      <c r="L10" s="14">
        <f t="shared" si="3"/>
        <v>6558</v>
      </c>
      <c r="M10" s="14">
        <f t="shared" si="3"/>
        <v>3941</v>
      </c>
      <c r="N10" s="12">
        <f t="shared" si="2"/>
        <v>157050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117214</v>
      </c>
      <c r="C12" s="14">
        <f>C13+C14+C15</f>
        <v>83849</v>
      </c>
      <c r="D12" s="14">
        <f>D13+D14+D15</f>
        <v>113890</v>
      </c>
      <c r="E12" s="14">
        <f>E13+E14+E15</f>
        <v>18624</v>
      </c>
      <c r="F12" s="14">
        <f aca="true" t="shared" si="4" ref="F12:M12">F13+F14+F15</f>
        <v>78677</v>
      </c>
      <c r="G12" s="14">
        <f t="shared" si="4"/>
        <v>127956</v>
      </c>
      <c r="H12" s="14">
        <f t="shared" si="4"/>
        <v>112061</v>
      </c>
      <c r="I12" s="14">
        <f t="shared" si="4"/>
        <v>114450</v>
      </c>
      <c r="J12" s="14">
        <f t="shared" si="4"/>
        <v>79389</v>
      </c>
      <c r="K12" s="14">
        <f t="shared" si="4"/>
        <v>99504</v>
      </c>
      <c r="L12" s="14">
        <f t="shared" si="4"/>
        <v>37724</v>
      </c>
      <c r="M12" s="14">
        <f t="shared" si="4"/>
        <v>22816</v>
      </c>
      <c r="N12" s="12">
        <f t="shared" si="2"/>
        <v>1006154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57776</v>
      </c>
      <c r="C13" s="14">
        <v>43324</v>
      </c>
      <c r="D13" s="14">
        <v>56573</v>
      </c>
      <c r="E13" s="14">
        <v>9294</v>
      </c>
      <c r="F13" s="14">
        <v>39049</v>
      </c>
      <c r="G13" s="14">
        <v>64716</v>
      </c>
      <c r="H13" s="14">
        <v>58718</v>
      </c>
      <c r="I13" s="14">
        <v>58067</v>
      </c>
      <c r="J13" s="14">
        <v>38831</v>
      </c>
      <c r="K13" s="14">
        <v>47091</v>
      </c>
      <c r="L13" s="14">
        <v>17823</v>
      </c>
      <c r="M13" s="14">
        <v>10404</v>
      </c>
      <c r="N13" s="12">
        <f t="shared" si="2"/>
        <v>501666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57199</v>
      </c>
      <c r="C14" s="14">
        <v>38166</v>
      </c>
      <c r="D14" s="14">
        <v>55587</v>
      </c>
      <c r="E14" s="14">
        <v>8867</v>
      </c>
      <c r="F14" s="14">
        <v>37863</v>
      </c>
      <c r="G14" s="14">
        <v>59136</v>
      </c>
      <c r="H14" s="14">
        <v>50735</v>
      </c>
      <c r="I14" s="14">
        <v>54792</v>
      </c>
      <c r="J14" s="14">
        <v>38890</v>
      </c>
      <c r="K14" s="14">
        <v>50907</v>
      </c>
      <c r="L14" s="14">
        <v>19158</v>
      </c>
      <c r="M14" s="14">
        <v>12023</v>
      </c>
      <c r="N14" s="12">
        <f t="shared" si="2"/>
        <v>483323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2239</v>
      </c>
      <c r="C15" s="14">
        <v>2359</v>
      </c>
      <c r="D15" s="14">
        <v>1730</v>
      </c>
      <c r="E15" s="14">
        <v>463</v>
      </c>
      <c r="F15" s="14">
        <v>1765</v>
      </c>
      <c r="G15" s="14">
        <v>4104</v>
      </c>
      <c r="H15" s="14">
        <v>2608</v>
      </c>
      <c r="I15" s="14">
        <v>1591</v>
      </c>
      <c r="J15" s="14">
        <v>1668</v>
      </c>
      <c r="K15" s="14">
        <v>1506</v>
      </c>
      <c r="L15" s="14">
        <v>743</v>
      </c>
      <c r="M15" s="14">
        <v>389</v>
      </c>
      <c r="N15" s="12">
        <f t="shared" si="2"/>
        <v>21165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20912</v>
      </c>
      <c r="C16" s="14">
        <f>C17+C18+C19</f>
        <v>12955</v>
      </c>
      <c r="D16" s="14">
        <f>D17+D18+D19</f>
        <v>17004</v>
      </c>
      <c r="E16" s="14">
        <f>E17+E18+E19</f>
        <v>2949</v>
      </c>
      <c r="F16" s="14">
        <f aca="true" t="shared" si="5" ref="F16:M16">F17+F18+F19</f>
        <v>13218</v>
      </c>
      <c r="G16" s="14">
        <f t="shared" si="5"/>
        <v>22020</v>
      </c>
      <c r="H16" s="14">
        <f t="shared" si="5"/>
        <v>18452</v>
      </c>
      <c r="I16" s="14">
        <f t="shared" si="5"/>
        <v>19574</v>
      </c>
      <c r="J16" s="14">
        <f t="shared" si="5"/>
        <v>13734</v>
      </c>
      <c r="K16" s="14">
        <f t="shared" si="5"/>
        <v>19071</v>
      </c>
      <c r="L16" s="14">
        <f t="shared" si="5"/>
        <v>5472</v>
      </c>
      <c r="M16" s="14">
        <f t="shared" si="5"/>
        <v>2788</v>
      </c>
      <c r="N16" s="12">
        <f t="shared" si="2"/>
        <v>168149</v>
      </c>
    </row>
    <row r="17" spans="1:25" ht="18.75" customHeight="1">
      <c r="A17" s="15" t="s">
        <v>16</v>
      </c>
      <c r="B17" s="14">
        <v>11994</v>
      </c>
      <c r="C17" s="14">
        <v>8084</v>
      </c>
      <c r="D17" s="14">
        <v>8664</v>
      </c>
      <c r="E17" s="14">
        <v>1692</v>
      </c>
      <c r="F17" s="14">
        <v>7454</v>
      </c>
      <c r="G17" s="14">
        <v>12606</v>
      </c>
      <c r="H17" s="14">
        <v>10699</v>
      </c>
      <c r="I17" s="14">
        <v>11457</v>
      </c>
      <c r="J17" s="14">
        <v>7921</v>
      </c>
      <c r="K17" s="14">
        <v>10625</v>
      </c>
      <c r="L17" s="14">
        <v>2992</v>
      </c>
      <c r="M17" s="14">
        <v>1411</v>
      </c>
      <c r="N17" s="12">
        <f t="shared" si="2"/>
        <v>95599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8281</v>
      </c>
      <c r="C18" s="14">
        <v>4340</v>
      </c>
      <c r="D18" s="14">
        <v>7879</v>
      </c>
      <c r="E18" s="14">
        <v>1160</v>
      </c>
      <c r="F18" s="14">
        <v>5239</v>
      </c>
      <c r="G18" s="14">
        <v>8333</v>
      </c>
      <c r="H18" s="14">
        <v>7127</v>
      </c>
      <c r="I18" s="14">
        <v>7773</v>
      </c>
      <c r="J18" s="14">
        <v>5415</v>
      </c>
      <c r="K18" s="14">
        <v>8106</v>
      </c>
      <c r="L18" s="14">
        <v>2353</v>
      </c>
      <c r="M18" s="14">
        <v>1329</v>
      </c>
      <c r="N18" s="12">
        <f t="shared" si="2"/>
        <v>67335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637</v>
      </c>
      <c r="C19" s="14">
        <v>531</v>
      </c>
      <c r="D19" s="14">
        <v>461</v>
      </c>
      <c r="E19" s="14">
        <v>97</v>
      </c>
      <c r="F19" s="14">
        <v>525</v>
      </c>
      <c r="G19" s="14">
        <v>1081</v>
      </c>
      <c r="H19" s="14">
        <v>626</v>
      </c>
      <c r="I19" s="14">
        <v>344</v>
      </c>
      <c r="J19" s="14">
        <v>398</v>
      </c>
      <c r="K19" s="14">
        <v>340</v>
      </c>
      <c r="L19" s="14">
        <v>127</v>
      </c>
      <c r="M19" s="14">
        <v>48</v>
      </c>
      <c r="N19" s="12">
        <f t="shared" si="2"/>
        <v>5215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83443</v>
      </c>
      <c r="C20" s="18">
        <f>C21+C22+C23</f>
        <v>48461</v>
      </c>
      <c r="D20" s="18">
        <f>D21+D22+D23</f>
        <v>55153</v>
      </c>
      <c r="E20" s="18">
        <f>E21+E22+E23</f>
        <v>9784</v>
      </c>
      <c r="F20" s="18">
        <f aca="true" t="shared" si="6" ref="F20:M20">F21+F22+F23</f>
        <v>43589</v>
      </c>
      <c r="G20" s="18">
        <f t="shared" si="6"/>
        <v>69269</v>
      </c>
      <c r="H20" s="18">
        <f t="shared" si="6"/>
        <v>69639</v>
      </c>
      <c r="I20" s="18">
        <f t="shared" si="6"/>
        <v>72211</v>
      </c>
      <c r="J20" s="18">
        <f t="shared" si="6"/>
        <v>45412</v>
      </c>
      <c r="K20" s="18">
        <f t="shared" si="6"/>
        <v>72546</v>
      </c>
      <c r="L20" s="18">
        <f t="shared" si="6"/>
        <v>23520</v>
      </c>
      <c r="M20" s="18">
        <f t="shared" si="6"/>
        <v>12733</v>
      </c>
      <c r="N20" s="12">
        <f aca="true" t="shared" si="7" ref="N20:N26">SUM(B20:M20)</f>
        <v>605760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44078</v>
      </c>
      <c r="C21" s="14">
        <v>27662</v>
      </c>
      <c r="D21" s="14">
        <v>29636</v>
      </c>
      <c r="E21" s="14">
        <v>5492</v>
      </c>
      <c r="F21" s="14">
        <v>23478</v>
      </c>
      <c r="G21" s="14">
        <v>38260</v>
      </c>
      <c r="H21" s="14">
        <v>40094</v>
      </c>
      <c r="I21" s="14">
        <v>38986</v>
      </c>
      <c r="J21" s="14">
        <v>24110</v>
      </c>
      <c r="K21" s="14">
        <v>36595</v>
      </c>
      <c r="L21" s="14">
        <v>12015</v>
      </c>
      <c r="M21" s="14">
        <v>6424</v>
      </c>
      <c r="N21" s="12">
        <f t="shared" si="7"/>
        <v>326830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38213</v>
      </c>
      <c r="C22" s="14">
        <v>19901</v>
      </c>
      <c r="D22" s="14">
        <v>24861</v>
      </c>
      <c r="E22" s="14">
        <v>4120</v>
      </c>
      <c r="F22" s="14">
        <v>19383</v>
      </c>
      <c r="G22" s="14">
        <v>29470</v>
      </c>
      <c r="H22" s="14">
        <v>28525</v>
      </c>
      <c r="I22" s="14">
        <v>32442</v>
      </c>
      <c r="J22" s="14">
        <v>20605</v>
      </c>
      <c r="K22" s="14">
        <v>35097</v>
      </c>
      <c r="L22" s="14">
        <v>11173</v>
      </c>
      <c r="M22" s="14">
        <v>6161</v>
      </c>
      <c r="N22" s="12">
        <f t="shared" si="7"/>
        <v>269951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1152</v>
      </c>
      <c r="C23" s="14">
        <v>898</v>
      </c>
      <c r="D23" s="14">
        <v>656</v>
      </c>
      <c r="E23" s="14">
        <v>172</v>
      </c>
      <c r="F23" s="14">
        <v>728</v>
      </c>
      <c r="G23" s="14">
        <v>1539</v>
      </c>
      <c r="H23" s="14">
        <v>1020</v>
      </c>
      <c r="I23" s="14">
        <v>783</v>
      </c>
      <c r="J23" s="14">
        <v>697</v>
      </c>
      <c r="K23" s="14">
        <v>854</v>
      </c>
      <c r="L23" s="14">
        <v>332</v>
      </c>
      <c r="M23" s="14">
        <v>148</v>
      </c>
      <c r="N23" s="12">
        <f t="shared" si="7"/>
        <v>8979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103869</v>
      </c>
      <c r="C24" s="14">
        <f>C25+C26</f>
        <v>71228</v>
      </c>
      <c r="D24" s="14">
        <f>D25+D26</f>
        <v>75326</v>
      </c>
      <c r="E24" s="14">
        <f>E25+E26</f>
        <v>15391</v>
      </c>
      <c r="F24" s="14">
        <f aca="true" t="shared" si="8" ref="F24:M24">F25+F26</f>
        <v>67966</v>
      </c>
      <c r="G24" s="14">
        <f t="shared" si="8"/>
        <v>102262</v>
      </c>
      <c r="H24" s="14">
        <f t="shared" si="8"/>
        <v>85178</v>
      </c>
      <c r="I24" s="14">
        <f t="shared" si="8"/>
        <v>75313</v>
      </c>
      <c r="J24" s="14">
        <f t="shared" si="8"/>
        <v>56363</v>
      </c>
      <c r="K24" s="14">
        <f t="shared" si="8"/>
        <v>63096</v>
      </c>
      <c r="L24" s="14">
        <f t="shared" si="8"/>
        <v>18629</v>
      </c>
      <c r="M24" s="14">
        <f t="shared" si="8"/>
        <v>9384</v>
      </c>
      <c r="N24" s="12">
        <f t="shared" si="7"/>
        <v>744005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48824</v>
      </c>
      <c r="C25" s="14">
        <v>36813</v>
      </c>
      <c r="D25" s="14">
        <v>38700</v>
      </c>
      <c r="E25" s="14">
        <v>8543</v>
      </c>
      <c r="F25" s="14">
        <v>34741</v>
      </c>
      <c r="G25" s="14">
        <v>53558</v>
      </c>
      <c r="H25" s="14">
        <v>46513</v>
      </c>
      <c r="I25" s="14">
        <v>34551</v>
      </c>
      <c r="J25" s="14">
        <v>28849</v>
      </c>
      <c r="K25" s="14">
        <v>29516</v>
      </c>
      <c r="L25" s="14">
        <v>9076</v>
      </c>
      <c r="M25" s="14">
        <v>4146</v>
      </c>
      <c r="N25" s="12">
        <f t="shared" si="7"/>
        <v>373830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55045</v>
      </c>
      <c r="C26" s="14">
        <v>34415</v>
      </c>
      <c r="D26" s="14">
        <v>36626</v>
      </c>
      <c r="E26" s="14">
        <v>6848</v>
      </c>
      <c r="F26" s="14">
        <v>33225</v>
      </c>
      <c r="G26" s="14">
        <v>48704</v>
      </c>
      <c r="H26" s="14">
        <v>38665</v>
      </c>
      <c r="I26" s="14">
        <v>40762</v>
      </c>
      <c r="J26" s="14">
        <v>27514</v>
      </c>
      <c r="K26" s="14">
        <v>33580</v>
      </c>
      <c r="L26" s="14">
        <v>9553</v>
      </c>
      <c r="M26" s="14">
        <v>5238</v>
      </c>
      <c r="N26" s="12">
        <f t="shared" si="7"/>
        <v>370175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699359.0977477799</v>
      </c>
      <c r="C36" s="61">
        <f aca="true" t="shared" si="11" ref="C36:M36">C37+C38+C39+C40</f>
        <v>459178.025033</v>
      </c>
      <c r="D36" s="61">
        <f t="shared" si="11"/>
        <v>510292.24176279997</v>
      </c>
      <c r="E36" s="61">
        <f t="shared" si="11"/>
        <v>123247.7171864</v>
      </c>
      <c r="F36" s="61">
        <f t="shared" si="11"/>
        <v>454832.9867694001</v>
      </c>
      <c r="G36" s="61">
        <f t="shared" si="11"/>
        <v>575580.2686000001</v>
      </c>
      <c r="H36" s="61">
        <f t="shared" si="11"/>
        <v>608411.7146000001</v>
      </c>
      <c r="I36" s="61">
        <f t="shared" si="11"/>
        <v>565246.238759</v>
      </c>
      <c r="J36" s="61">
        <f t="shared" si="11"/>
        <v>454722.6035739</v>
      </c>
      <c r="K36" s="61">
        <f t="shared" si="11"/>
        <v>552235.22918528</v>
      </c>
      <c r="L36" s="61">
        <f t="shared" si="11"/>
        <v>226114.73801129</v>
      </c>
      <c r="M36" s="61">
        <f t="shared" si="11"/>
        <v>124551.74636672</v>
      </c>
      <c r="N36" s="61">
        <f>N37+N38+N39+N40</f>
        <v>5353772.607595571</v>
      </c>
    </row>
    <row r="37" spans="1:14" ht="18.75" customHeight="1">
      <c r="A37" s="58" t="s">
        <v>55</v>
      </c>
      <c r="B37" s="55">
        <f aca="true" t="shared" si="12" ref="B37:M37">B29*B7</f>
        <v>698233.5155999999</v>
      </c>
      <c r="C37" s="55">
        <f t="shared" si="12"/>
        <v>458157.2424</v>
      </c>
      <c r="D37" s="55">
        <f t="shared" si="12"/>
        <v>499534.58879999997</v>
      </c>
      <c r="E37" s="55">
        <f t="shared" si="12"/>
        <v>122907.7971</v>
      </c>
      <c r="F37" s="55">
        <f t="shared" si="12"/>
        <v>454033.89200000005</v>
      </c>
      <c r="G37" s="55">
        <f t="shared" si="12"/>
        <v>574662.0995</v>
      </c>
      <c r="H37" s="55">
        <f t="shared" si="12"/>
        <v>607243.401</v>
      </c>
      <c r="I37" s="55">
        <f t="shared" si="12"/>
        <v>564371.998</v>
      </c>
      <c r="J37" s="55">
        <f t="shared" si="12"/>
        <v>453940.62870000006</v>
      </c>
      <c r="K37" s="55">
        <f t="shared" si="12"/>
        <v>551300.1032</v>
      </c>
      <c r="L37" s="55">
        <f t="shared" si="12"/>
        <v>225520.77169999998</v>
      </c>
      <c r="M37" s="55">
        <f t="shared" si="12"/>
        <v>124210.94660000001</v>
      </c>
      <c r="N37" s="57">
        <f>SUM(B37:M37)</f>
        <v>5334116.984600001</v>
      </c>
    </row>
    <row r="38" spans="1:14" ht="18.75" customHeight="1">
      <c r="A38" s="58" t="s">
        <v>56</v>
      </c>
      <c r="B38" s="55">
        <f aca="true" t="shared" si="13" ref="B38:M38">B30*B7</f>
        <v>-2131.49785222</v>
      </c>
      <c r="C38" s="55">
        <f t="shared" si="13"/>
        <v>-1371.737367</v>
      </c>
      <c r="D38" s="55">
        <f t="shared" si="13"/>
        <v>-1527.6570371999999</v>
      </c>
      <c r="E38" s="55">
        <f t="shared" si="13"/>
        <v>-306.3599136</v>
      </c>
      <c r="F38" s="55">
        <f t="shared" si="13"/>
        <v>-1362.3052306</v>
      </c>
      <c r="G38" s="55">
        <f t="shared" si="13"/>
        <v>-1743.9909000000002</v>
      </c>
      <c r="H38" s="55">
        <f t="shared" si="13"/>
        <v>-1729.2464</v>
      </c>
      <c r="I38" s="55">
        <f t="shared" si="13"/>
        <v>-1672.359241</v>
      </c>
      <c r="J38" s="55">
        <f t="shared" si="13"/>
        <v>-1336.6251261</v>
      </c>
      <c r="K38" s="55">
        <f t="shared" si="13"/>
        <v>-1667.11401472</v>
      </c>
      <c r="L38" s="55">
        <f t="shared" si="13"/>
        <v>-677.19368871</v>
      </c>
      <c r="M38" s="55">
        <f t="shared" si="13"/>
        <v>-378.24023328</v>
      </c>
      <c r="N38" s="25">
        <f>SUM(B38:M38)</f>
        <v>-15904.327004429999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-70889</v>
      </c>
      <c r="C42" s="25">
        <f aca="true" t="shared" si="15" ref="C42:M42">+C43+C46+C54+C55</f>
        <v>-65409.4</v>
      </c>
      <c r="D42" s="25">
        <f t="shared" si="15"/>
        <v>-52755.4</v>
      </c>
      <c r="E42" s="25">
        <f t="shared" si="15"/>
        <v>-7687.4</v>
      </c>
      <c r="F42" s="25">
        <f t="shared" si="15"/>
        <v>-41108.4</v>
      </c>
      <c r="G42" s="25">
        <f t="shared" si="15"/>
        <v>-77717.6</v>
      </c>
      <c r="H42" s="25">
        <f t="shared" si="15"/>
        <v>-89163.2</v>
      </c>
      <c r="I42" s="25">
        <f t="shared" si="15"/>
        <v>-47336.6</v>
      </c>
      <c r="J42" s="25">
        <f t="shared" si="15"/>
        <v>-57285</v>
      </c>
      <c r="K42" s="25">
        <f t="shared" si="15"/>
        <v>-47541.8</v>
      </c>
      <c r="L42" s="25">
        <f t="shared" si="15"/>
        <v>-24920.4</v>
      </c>
      <c r="M42" s="25">
        <f t="shared" si="15"/>
        <v>-14975.8</v>
      </c>
      <c r="N42" s="25">
        <f>+N43+N46+N54+N55</f>
        <v>-596790</v>
      </c>
    </row>
    <row r="43" spans="1:14" ht="18.75" customHeight="1">
      <c r="A43" s="17" t="s">
        <v>60</v>
      </c>
      <c r="B43" s="26">
        <f>B44+B45</f>
        <v>-70889</v>
      </c>
      <c r="C43" s="26">
        <f>C44+C45</f>
        <v>-65409.4</v>
      </c>
      <c r="D43" s="26">
        <f>D44+D45</f>
        <v>-52755.4</v>
      </c>
      <c r="E43" s="26">
        <f>E44+E45</f>
        <v>-7687.4</v>
      </c>
      <c r="F43" s="26">
        <f aca="true" t="shared" si="16" ref="F43:M43">F44+F45</f>
        <v>-41108.4</v>
      </c>
      <c r="G43" s="26">
        <f t="shared" si="16"/>
        <v>-77717.6</v>
      </c>
      <c r="H43" s="26">
        <f t="shared" si="16"/>
        <v>-89163.2</v>
      </c>
      <c r="I43" s="26">
        <f t="shared" si="16"/>
        <v>-47336.6</v>
      </c>
      <c r="J43" s="26">
        <f t="shared" si="16"/>
        <v>-57285</v>
      </c>
      <c r="K43" s="26">
        <f t="shared" si="16"/>
        <v>-47541.8</v>
      </c>
      <c r="L43" s="26">
        <f t="shared" si="16"/>
        <v>-24920.4</v>
      </c>
      <c r="M43" s="26">
        <f t="shared" si="16"/>
        <v>-14975.8</v>
      </c>
      <c r="N43" s="25">
        <f aca="true" t="shared" si="17" ref="N43:N55">SUM(B43:M43)</f>
        <v>-596790</v>
      </c>
    </row>
    <row r="44" spans="1:25" ht="18.75" customHeight="1">
      <c r="A44" s="13" t="s">
        <v>61</v>
      </c>
      <c r="B44" s="20">
        <f>ROUND(-B9*$D$3,2)</f>
        <v>-70889</v>
      </c>
      <c r="C44" s="20">
        <f>ROUND(-C9*$D$3,2)</f>
        <v>-65409.4</v>
      </c>
      <c r="D44" s="20">
        <f>ROUND(-D9*$D$3,2)</f>
        <v>-52755.4</v>
      </c>
      <c r="E44" s="20">
        <f>ROUND(-E9*$D$3,2)</f>
        <v>-7687.4</v>
      </c>
      <c r="F44" s="20">
        <f aca="true" t="shared" si="18" ref="F44:M44">ROUND(-F9*$D$3,2)</f>
        <v>-41108.4</v>
      </c>
      <c r="G44" s="20">
        <f t="shared" si="18"/>
        <v>-77717.6</v>
      </c>
      <c r="H44" s="20">
        <f t="shared" si="18"/>
        <v>-89163.2</v>
      </c>
      <c r="I44" s="20">
        <f t="shared" si="18"/>
        <v>-47336.6</v>
      </c>
      <c r="J44" s="20">
        <f t="shared" si="18"/>
        <v>-57285</v>
      </c>
      <c r="K44" s="20">
        <f t="shared" si="18"/>
        <v>-47541.8</v>
      </c>
      <c r="L44" s="20">
        <f t="shared" si="18"/>
        <v>-24920.4</v>
      </c>
      <c r="M44" s="20">
        <f t="shared" si="18"/>
        <v>-14975.8</v>
      </c>
      <c r="N44" s="47">
        <f t="shared" si="17"/>
        <v>-596790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628470.0977477799</v>
      </c>
      <c r="C57" s="29">
        <f t="shared" si="21"/>
        <v>393768.62503299996</v>
      </c>
      <c r="D57" s="29">
        <f t="shared" si="21"/>
        <v>457536.84176279994</v>
      </c>
      <c r="E57" s="29">
        <f t="shared" si="21"/>
        <v>115560.3171864</v>
      </c>
      <c r="F57" s="29">
        <f t="shared" si="21"/>
        <v>413724.58676940005</v>
      </c>
      <c r="G57" s="29">
        <f t="shared" si="21"/>
        <v>497862.6686000001</v>
      </c>
      <c r="H57" s="29">
        <f t="shared" si="21"/>
        <v>519248.51460000005</v>
      </c>
      <c r="I57" s="29">
        <f t="shared" si="21"/>
        <v>517909.638759</v>
      </c>
      <c r="J57" s="29">
        <f t="shared" si="21"/>
        <v>397437.6035739</v>
      </c>
      <c r="K57" s="29">
        <f t="shared" si="21"/>
        <v>504693.42918528005</v>
      </c>
      <c r="L57" s="29">
        <f t="shared" si="21"/>
        <v>201194.33801129</v>
      </c>
      <c r="M57" s="29">
        <f t="shared" si="21"/>
        <v>109575.94636672</v>
      </c>
      <c r="N57" s="29">
        <f>SUM(B57:M57)</f>
        <v>4756982.60759557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628470.0900000001</v>
      </c>
      <c r="C60" s="36">
        <f aca="true" t="shared" si="22" ref="C60:M60">SUM(C61:C74)</f>
        <v>393768.63</v>
      </c>
      <c r="D60" s="36">
        <f t="shared" si="22"/>
        <v>457536.84</v>
      </c>
      <c r="E60" s="36">
        <f t="shared" si="22"/>
        <v>115560.32</v>
      </c>
      <c r="F60" s="36">
        <f t="shared" si="22"/>
        <v>413724.58</v>
      </c>
      <c r="G60" s="36">
        <f t="shared" si="22"/>
        <v>497862.67</v>
      </c>
      <c r="H60" s="36">
        <f t="shared" si="22"/>
        <v>519248.51</v>
      </c>
      <c r="I60" s="36">
        <f t="shared" si="22"/>
        <v>517909.64</v>
      </c>
      <c r="J60" s="36">
        <f t="shared" si="22"/>
        <v>397437.6</v>
      </c>
      <c r="K60" s="36">
        <f t="shared" si="22"/>
        <v>504693.43</v>
      </c>
      <c r="L60" s="36">
        <f t="shared" si="22"/>
        <v>201194.34</v>
      </c>
      <c r="M60" s="36">
        <f t="shared" si="22"/>
        <v>109575.95</v>
      </c>
      <c r="N60" s="29">
        <f>SUM(N61:N74)</f>
        <v>4756982.600000001</v>
      </c>
    </row>
    <row r="61" spans="1:15" ht="18.75" customHeight="1">
      <c r="A61" s="17" t="s">
        <v>75</v>
      </c>
      <c r="B61" s="36">
        <v>117628.07</v>
      </c>
      <c r="C61" s="36">
        <v>110964.79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228592.86</v>
      </c>
      <c r="O61"/>
    </row>
    <row r="62" spans="1:15" ht="18.75" customHeight="1">
      <c r="A62" s="17" t="s">
        <v>76</v>
      </c>
      <c r="B62" s="36">
        <v>510842.02</v>
      </c>
      <c r="C62" s="36">
        <v>282803.84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793645.8600000001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457536.84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457536.84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115560.32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115560.32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413724.58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413724.58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497862.67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497862.67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402235.99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402235.99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117012.52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117012.52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517909.64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517909.64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397437.6</v>
      </c>
      <c r="K70" s="35">
        <v>0</v>
      </c>
      <c r="L70" s="35">
        <v>0</v>
      </c>
      <c r="M70" s="35">
        <v>0</v>
      </c>
      <c r="N70" s="29">
        <f t="shared" si="23"/>
        <v>397437.6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504693.43</v>
      </c>
      <c r="L71" s="35">
        <v>0</v>
      </c>
      <c r="M71" s="62"/>
      <c r="N71" s="26">
        <f t="shared" si="23"/>
        <v>504693.43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201194.34</v>
      </c>
      <c r="M72" s="35">
        <v>0</v>
      </c>
      <c r="N72" s="29">
        <f t="shared" si="23"/>
        <v>201194.34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109575.95</v>
      </c>
      <c r="N73" s="26">
        <f t="shared" si="23"/>
        <v>109575.95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2.2909109967160735</v>
      </c>
      <c r="C78" s="45">
        <v>2.2509894385348894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1.9818758283001687</v>
      </c>
      <c r="C79" s="45">
        <v>1.8700744726891714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1.8171023765614556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2.5270697173812304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2.122729417222357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1.6831850268599453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1.9806835360078479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1.936258569650021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1.9225735574531044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2.165624168697404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2.0704059160841006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2.460362969775633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2.4108967203499674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2016-08-29T19:07:04Z</dcterms:modified>
  <cp:category/>
  <cp:version/>
  <cp:contentType/>
  <cp:contentStatus/>
</cp:coreProperties>
</file>