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<sst xmlns="http://schemas.openxmlformats.org/spreadsheetml/2006/main" count="106" uniqueCount="104">
  <si>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</si>
  <si>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</si>
  <si>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</si>
  <si>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</si>
  <si>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</si>
  <si>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</si>
  <si>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</si>
  <si>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</si>
  <si>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</si>
  <si>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</si>
  <si>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</si>
  <si>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</si>
  <si>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</si>
  <si>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</si>
  <si>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</si>
  <si>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</si>
  <si>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</si>
  <si>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</si>
  <si>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</si>
  <si>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</si>
  <si>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</si>
  <si>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</si>
  <si>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</si>
  <si>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</si>
  <si>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</si>
  <si>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</si>
  <si>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</si>
  <si>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</si>
  <si>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</si>
  <si>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</si>
  <si>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</si>
  <si>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</si>
  <si>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</si>
  <si>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</si>
  <si>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</si>
  <si>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</si>
  <si>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</si>
  <si>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</si>
  <si>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</si>
  <si>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</si>
  <si>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</si>
  <si>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</si>
  <si>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</si>
  <si>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</si>
  <si>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</si>
  <si>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</si>
  <si>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</si>
  <si>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</si>
  <si>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</si>
  <si>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</si>
  <si>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</si>
  <si>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</si>
  <si>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</si>
  <si>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</si>
  <si>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</si>
  <si>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</si>
  <si>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</si>
  <si>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</si>
  <si>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</si>
  <si>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</si>
  <si>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</si>
  <si>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</si>
  <si>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</si>
  <si>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</si>
  <si>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</si>
  <si>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</si>
  <si>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</si>
  <si>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</si>
  <si>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</si>
  <si>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</si>
  <si>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</si>
  <si>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</si>
  <si>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</si>
  <si>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</si>
  <si>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</si>
  <si>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</si>
  <si>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</si>
  <si>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</si>
  <si>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</si>
  <si>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</si>
  <si>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</si>
  <si>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</si>
  <si>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</si>
  <si>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</si>
  <si>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</si>
  <si>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</si>
  <si>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</si>
  <si>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</si>
  <si>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</si>
  <si>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</si>
  <si>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</si>
  <si>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</si>
  <si>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</si>
  <si>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</si>
  <si>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</si>
  <si>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</si>
  <si>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</si>
  <si>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</si>
  <si>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</si>
  <si>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</si>
  <si>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</si>
  <si>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</si>
  <si>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16/08/16 - VENCIMENTO 25/08/16</t>
  </si>
  <si>
    <t>5.2.8. Aquisição de validador (Prodata)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</si>
</sst>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520404</v>
      </c>
      <c r="C7" s="10">
        <f>C8+C20+C24</f>
        <v>381704</v>
      </c>
      <c r="D7" s="10">
        <f>D8+D20+D24</f>
        <v>379453</v>
      </c>
      <c r="E7" s="10">
        <f>E8+E20+E24</f>
        <v>65705</v>
      </c>
      <c r="F7" s="10">
        <f aca="true" t="shared" si="0" ref="F7:M7">F8+F20+F24</f>
        <v>328758</v>
      </c>
      <c r="G7" s="10">
        <f t="shared" si="0"/>
        <v>526131</v>
      </c>
      <c r="H7" s="10">
        <f t="shared" si="0"/>
        <v>478801</v>
      </c>
      <c r="I7" s="10">
        <f t="shared" si="0"/>
        <v>421214</v>
      </c>
      <c r="J7" s="10">
        <f t="shared" si="0"/>
        <v>305952</v>
      </c>
      <c r="K7" s="10">
        <f t="shared" si="0"/>
        <v>378773</v>
      </c>
      <c r="L7" s="10">
        <f t="shared" si="0"/>
        <v>153036</v>
      </c>
      <c r="M7" s="10">
        <f t="shared" si="0"/>
        <v>92812</v>
      </c>
      <c r="N7" s="10">
        <f>+N8+N20+N24</f>
        <v>4032743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222568</v>
      </c>
      <c r="C8" s="12">
        <f>+C9+C12+C16</f>
        <v>176533</v>
      </c>
      <c r="D8" s="12">
        <f>+D9+D12+D16</f>
        <v>192885</v>
      </c>
      <c r="E8" s="12">
        <f>+E9+E12+E16</f>
        <v>30009</v>
      </c>
      <c r="F8" s="12">
        <f aca="true" t="shared" si="1" ref="F8:M8">+F9+F12+F16</f>
        <v>150685</v>
      </c>
      <c r="G8" s="12">
        <f t="shared" si="1"/>
        <v>251378</v>
      </c>
      <c r="H8" s="12">
        <f t="shared" si="1"/>
        <v>223497</v>
      </c>
      <c r="I8" s="12">
        <f t="shared" si="1"/>
        <v>202032</v>
      </c>
      <c r="J8" s="12">
        <f t="shared" si="1"/>
        <v>147478</v>
      </c>
      <c r="K8" s="12">
        <f t="shared" si="1"/>
        <v>171068</v>
      </c>
      <c r="L8" s="12">
        <f t="shared" si="1"/>
        <v>78705</v>
      </c>
      <c r="M8" s="12">
        <f t="shared" si="1"/>
        <v>49743</v>
      </c>
      <c r="N8" s="12">
        <f>SUM(B8:M8)</f>
        <v>1896581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17747</v>
      </c>
      <c r="C9" s="14">
        <v>18144</v>
      </c>
      <c r="D9" s="14">
        <v>12198</v>
      </c>
      <c r="E9" s="14">
        <v>1758</v>
      </c>
      <c r="F9" s="14">
        <v>10548</v>
      </c>
      <c r="G9" s="14">
        <v>19753</v>
      </c>
      <c r="H9" s="14">
        <v>24582</v>
      </c>
      <c r="I9" s="14">
        <v>11047</v>
      </c>
      <c r="J9" s="14">
        <v>15194</v>
      </c>
      <c r="K9" s="14">
        <v>12419</v>
      </c>
      <c r="L9" s="14">
        <v>8463</v>
      </c>
      <c r="M9" s="14">
        <v>5406</v>
      </c>
      <c r="N9" s="12">
        <f aca="true" t="shared" si="2" ref="N9:N19">SUM(B9:M9)</f>
        <v>157259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17747</v>
      </c>
      <c r="C10" s="14">
        <f>+C9-C11</f>
        <v>18144</v>
      </c>
      <c r="D10" s="14">
        <f>+D9-D11</f>
        <v>12198</v>
      </c>
      <c r="E10" s="14">
        <f>+E9-E11</f>
        <v>1758</v>
      </c>
      <c r="F10" s="14">
        <f aca="true" t="shared" si="3" ref="F10:M10">+F9-F11</f>
        <v>10548</v>
      </c>
      <c r="G10" s="14">
        <f t="shared" si="3"/>
        <v>19753</v>
      </c>
      <c r="H10" s="14">
        <f t="shared" si="3"/>
        <v>24582</v>
      </c>
      <c r="I10" s="14">
        <f t="shared" si="3"/>
        <v>11047</v>
      </c>
      <c r="J10" s="14">
        <f t="shared" si="3"/>
        <v>15194</v>
      </c>
      <c r="K10" s="14">
        <f t="shared" si="3"/>
        <v>12419</v>
      </c>
      <c r="L10" s="14">
        <f t="shared" si="3"/>
        <v>8463</v>
      </c>
      <c r="M10" s="14">
        <f t="shared" si="3"/>
        <v>5406</v>
      </c>
      <c r="N10" s="12">
        <f t="shared" si="2"/>
        <v>157259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176360</v>
      </c>
      <c r="C12" s="14">
        <f>C13+C14+C15</f>
        <v>138718</v>
      </c>
      <c r="D12" s="14">
        <f>D13+D14+D15</f>
        <v>159351</v>
      </c>
      <c r="E12" s="14">
        <f>E13+E14+E15</f>
        <v>24825</v>
      </c>
      <c r="F12" s="14">
        <f aca="true" t="shared" si="4" ref="F12:M12">F13+F14+F15</f>
        <v>121727</v>
      </c>
      <c r="G12" s="14">
        <f t="shared" si="4"/>
        <v>200476</v>
      </c>
      <c r="H12" s="14">
        <f t="shared" si="4"/>
        <v>173001</v>
      </c>
      <c r="I12" s="14">
        <f t="shared" si="4"/>
        <v>165107</v>
      </c>
      <c r="J12" s="14">
        <f t="shared" si="4"/>
        <v>114696</v>
      </c>
      <c r="K12" s="14">
        <f t="shared" si="4"/>
        <v>134891</v>
      </c>
      <c r="L12" s="14">
        <f t="shared" si="4"/>
        <v>61804</v>
      </c>
      <c r="M12" s="14">
        <f t="shared" si="4"/>
        <v>39872</v>
      </c>
      <c r="N12" s="12">
        <f t="shared" si="2"/>
        <v>1510828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83495</v>
      </c>
      <c r="C13" s="14">
        <v>67338</v>
      </c>
      <c r="D13" s="14">
        <v>75367</v>
      </c>
      <c r="E13" s="14">
        <v>12009</v>
      </c>
      <c r="F13" s="14">
        <v>57512</v>
      </c>
      <c r="G13" s="14">
        <v>96114</v>
      </c>
      <c r="H13" s="14">
        <v>87170</v>
      </c>
      <c r="I13" s="14">
        <v>81650</v>
      </c>
      <c r="J13" s="14">
        <v>54548</v>
      </c>
      <c r="K13" s="14">
        <v>63867</v>
      </c>
      <c r="L13" s="14">
        <v>29063</v>
      </c>
      <c r="M13" s="14">
        <v>18408</v>
      </c>
      <c r="N13" s="12">
        <f t="shared" si="2"/>
        <v>726541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87805</v>
      </c>
      <c r="C14" s="14">
        <v>65092</v>
      </c>
      <c r="D14" s="14">
        <v>80548</v>
      </c>
      <c r="E14" s="14">
        <v>11912</v>
      </c>
      <c r="F14" s="14">
        <v>59860</v>
      </c>
      <c r="G14" s="14">
        <v>95167</v>
      </c>
      <c r="H14" s="14">
        <v>79522</v>
      </c>
      <c r="I14" s="14">
        <v>80368</v>
      </c>
      <c r="J14" s="14">
        <v>56501</v>
      </c>
      <c r="K14" s="14">
        <v>67476</v>
      </c>
      <c r="L14" s="14">
        <v>30613</v>
      </c>
      <c r="M14" s="14">
        <v>20441</v>
      </c>
      <c r="N14" s="12">
        <f t="shared" si="2"/>
        <v>735305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5060</v>
      </c>
      <c r="C15" s="14">
        <v>6288</v>
      </c>
      <c r="D15" s="14">
        <v>3436</v>
      </c>
      <c r="E15" s="14">
        <v>904</v>
      </c>
      <c r="F15" s="14">
        <v>4355</v>
      </c>
      <c r="G15" s="14">
        <v>9195</v>
      </c>
      <c r="H15" s="14">
        <v>6309</v>
      </c>
      <c r="I15" s="14">
        <v>3089</v>
      </c>
      <c r="J15" s="14">
        <v>3647</v>
      </c>
      <c r="K15" s="14">
        <v>3548</v>
      </c>
      <c r="L15" s="14">
        <v>2128</v>
      </c>
      <c r="M15" s="14">
        <v>1023</v>
      </c>
      <c r="N15" s="12">
        <f t="shared" si="2"/>
        <v>48982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28461</v>
      </c>
      <c r="C16" s="14">
        <f>C17+C18+C19</f>
        <v>19671</v>
      </c>
      <c r="D16" s="14">
        <f>D17+D18+D19</f>
        <v>21336</v>
      </c>
      <c r="E16" s="14">
        <f>E17+E18+E19</f>
        <v>3426</v>
      </c>
      <c r="F16" s="14">
        <f aca="true" t="shared" si="5" ref="F16:M16">F17+F18+F19</f>
        <v>18410</v>
      </c>
      <c r="G16" s="14">
        <f t="shared" si="5"/>
        <v>31149</v>
      </c>
      <c r="H16" s="14">
        <f t="shared" si="5"/>
        <v>25914</v>
      </c>
      <c r="I16" s="14">
        <f t="shared" si="5"/>
        <v>25878</v>
      </c>
      <c r="J16" s="14">
        <f t="shared" si="5"/>
        <v>17588</v>
      </c>
      <c r="K16" s="14">
        <f t="shared" si="5"/>
        <v>23758</v>
      </c>
      <c r="L16" s="14">
        <f t="shared" si="5"/>
        <v>8438</v>
      </c>
      <c r="M16" s="14">
        <f t="shared" si="5"/>
        <v>4465</v>
      </c>
      <c r="N16" s="12">
        <f t="shared" si="2"/>
        <v>228494</v>
      </c>
    </row>
    <row r="17" spans="1:25" ht="18.75" customHeight="1">
      <c r="A17" s="15" t="s">
        <v>16</v>
      </c>
      <c r="B17" s="14">
        <v>16653</v>
      </c>
      <c r="C17" s="14">
        <v>12278</v>
      </c>
      <c r="D17" s="14">
        <v>11259</v>
      </c>
      <c r="E17" s="14">
        <v>1980</v>
      </c>
      <c r="F17" s="14">
        <v>10533</v>
      </c>
      <c r="G17" s="14">
        <v>18285</v>
      </c>
      <c r="H17" s="14">
        <v>15432</v>
      </c>
      <c r="I17" s="14">
        <v>15662</v>
      </c>
      <c r="J17" s="14">
        <v>10387</v>
      </c>
      <c r="K17" s="14">
        <v>13954</v>
      </c>
      <c r="L17" s="14">
        <v>5095</v>
      </c>
      <c r="M17" s="14">
        <v>2558</v>
      </c>
      <c r="N17" s="12">
        <f t="shared" si="2"/>
        <v>134076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10746</v>
      </c>
      <c r="C18" s="14">
        <v>6171</v>
      </c>
      <c r="D18" s="14">
        <v>9401</v>
      </c>
      <c r="E18" s="14">
        <v>1303</v>
      </c>
      <c r="F18" s="14">
        <v>6842</v>
      </c>
      <c r="G18" s="14">
        <v>11010</v>
      </c>
      <c r="H18" s="14">
        <v>9216</v>
      </c>
      <c r="I18" s="14">
        <v>9596</v>
      </c>
      <c r="J18" s="14">
        <v>6514</v>
      </c>
      <c r="K18" s="14">
        <v>9219</v>
      </c>
      <c r="L18" s="14">
        <v>3058</v>
      </c>
      <c r="M18" s="14">
        <v>1762</v>
      </c>
      <c r="N18" s="12">
        <f t="shared" si="2"/>
        <v>84838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1062</v>
      </c>
      <c r="C19" s="14">
        <v>1222</v>
      </c>
      <c r="D19" s="14">
        <v>676</v>
      </c>
      <c r="E19" s="14">
        <v>143</v>
      </c>
      <c r="F19" s="14">
        <v>1035</v>
      </c>
      <c r="G19" s="14">
        <v>1854</v>
      </c>
      <c r="H19" s="14">
        <v>1266</v>
      </c>
      <c r="I19" s="14">
        <v>620</v>
      </c>
      <c r="J19" s="14">
        <v>687</v>
      </c>
      <c r="K19" s="14">
        <v>585</v>
      </c>
      <c r="L19" s="14">
        <v>285</v>
      </c>
      <c r="M19" s="14">
        <v>145</v>
      </c>
      <c r="N19" s="12">
        <f t="shared" si="2"/>
        <v>9580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129217</v>
      </c>
      <c r="C20" s="18">
        <f>C21+C22+C23</f>
        <v>81150</v>
      </c>
      <c r="D20" s="18">
        <f>D21+D22+D23</f>
        <v>74556</v>
      </c>
      <c r="E20" s="18">
        <f>E21+E22+E23</f>
        <v>13187</v>
      </c>
      <c r="F20" s="18">
        <f aca="true" t="shared" si="6" ref="F20:M20">F21+F22+F23</f>
        <v>64498</v>
      </c>
      <c r="G20" s="18">
        <f t="shared" si="6"/>
        <v>105378</v>
      </c>
      <c r="H20" s="18">
        <f t="shared" si="6"/>
        <v>111746</v>
      </c>
      <c r="I20" s="18">
        <f t="shared" si="6"/>
        <v>102710</v>
      </c>
      <c r="J20" s="18">
        <f t="shared" si="6"/>
        <v>68846</v>
      </c>
      <c r="K20" s="18">
        <f t="shared" si="6"/>
        <v>105177</v>
      </c>
      <c r="L20" s="18">
        <f t="shared" si="6"/>
        <v>40652</v>
      </c>
      <c r="M20" s="18">
        <f t="shared" si="6"/>
        <v>23845</v>
      </c>
      <c r="N20" s="12">
        <f aca="true" t="shared" si="7" ref="N20:N26">SUM(B20:M20)</f>
        <v>920962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66112</v>
      </c>
      <c r="C21" s="14">
        <v>45041</v>
      </c>
      <c r="D21" s="14">
        <v>39674</v>
      </c>
      <c r="E21" s="14">
        <v>7224</v>
      </c>
      <c r="F21" s="14">
        <v>34246</v>
      </c>
      <c r="G21" s="14">
        <v>57453</v>
      </c>
      <c r="H21" s="14">
        <v>63024</v>
      </c>
      <c r="I21" s="14">
        <v>56013</v>
      </c>
      <c r="J21" s="14">
        <v>36808</v>
      </c>
      <c r="K21" s="14">
        <v>54736</v>
      </c>
      <c r="L21" s="14">
        <v>21389</v>
      </c>
      <c r="M21" s="14">
        <v>12256</v>
      </c>
      <c r="N21" s="12">
        <f t="shared" si="7"/>
        <v>493976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60462</v>
      </c>
      <c r="C22" s="14">
        <v>33735</v>
      </c>
      <c r="D22" s="14">
        <v>33556</v>
      </c>
      <c r="E22" s="14">
        <v>5638</v>
      </c>
      <c r="F22" s="14">
        <v>28604</v>
      </c>
      <c r="G22" s="14">
        <v>44797</v>
      </c>
      <c r="H22" s="14">
        <v>46307</v>
      </c>
      <c r="I22" s="14">
        <v>45070</v>
      </c>
      <c r="J22" s="14">
        <v>30537</v>
      </c>
      <c r="K22" s="14">
        <v>48561</v>
      </c>
      <c r="L22" s="14">
        <v>18301</v>
      </c>
      <c r="M22" s="14">
        <v>11159</v>
      </c>
      <c r="N22" s="12">
        <f t="shared" si="7"/>
        <v>406727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2643</v>
      </c>
      <c r="C23" s="14">
        <v>2374</v>
      </c>
      <c r="D23" s="14">
        <v>1326</v>
      </c>
      <c r="E23" s="14">
        <v>325</v>
      </c>
      <c r="F23" s="14">
        <v>1648</v>
      </c>
      <c r="G23" s="14">
        <v>3128</v>
      </c>
      <c r="H23" s="14">
        <v>2415</v>
      </c>
      <c r="I23" s="14">
        <v>1627</v>
      </c>
      <c r="J23" s="14">
        <v>1501</v>
      </c>
      <c r="K23" s="14">
        <v>1880</v>
      </c>
      <c r="L23" s="14">
        <v>962</v>
      </c>
      <c r="M23" s="14">
        <v>430</v>
      </c>
      <c r="N23" s="12">
        <f t="shared" si="7"/>
        <v>20259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168619</v>
      </c>
      <c r="C24" s="14">
        <f>C25+C26</f>
        <v>124021</v>
      </c>
      <c r="D24" s="14">
        <f>D25+D26</f>
        <v>112012</v>
      </c>
      <c r="E24" s="14">
        <f>E25+E26</f>
        <v>22509</v>
      </c>
      <c r="F24" s="14">
        <f aca="true" t="shared" si="8" ref="F24:M24">F25+F26</f>
        <v>113575</v>
      </c>
      <c r="G24" s="14">
        <f t="shared" si="8"/>
        <v>169375</v>
      </c>
      <c r="H24" s="14">
        <f t="shared" si="8"/>
        <v>143558</v>
      </c>
      <c r="I24" s="14">
        <f t="shared" si="8"/>
        <v>116472</v>
      </c>
      <c r="J24" s="14">
        <f t="shared" si="8"/>
        <v>89628</v>
      </c>
      <c r="K24" s="14">
        <f t="shared" si="8"/>
        <v>102528</v>
      </c>
      <c r="L24" s="14">
        <f t="shared" si="8"/>
        <v>33679</v>
      </c>
      <c r="M24" s="14">
        <f t="shared" si="8"/>
        <v>19224</v>
      </c>
      <c r="N24" s="12">
        <f t="shared" si="7"/>
        <v>1215200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72806</v>
      </c>
      <c r="C25" s="14">
        <v>60207</v>
      </c>
      <c r="D25" s="14">
        <v>53462</v>
      </c>
      <c r="E25" s="14">
        <v>11935</v>
      </c>
      <c r="F25" s="14">
        <v>53455</v>
      </c>
      <c r="G25" s="14">
        <v>84150</v>
      </c>
      <c r="H25" s="14">
        <v>73869</v>
      </c>
      <c r="I25" s="14">
        <v>50876</v>
      </c>
      <c r="J25" s="14">
        <v>44547</v>
      </c>
      <c r="K25" s="14">
        <v>44448</v>
      </c>
      <c r="L25" s="14">
        <v>15080</v>
      </c>
      <c r="M25" s="14">
        <v>7493</v>
      </c>
      <c r="N25" s="12">
        <f t="shared" si="7"/>
        <v>572328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95813</v>
      </c>
      <c r="C26" s="14">
        <v>63814</v>
      </c>
      <c r="D26" s="14">
        <v>58550</v>
      </c>
      <c r="E26" s="14">
        <v>10574</v>
      </c>
      <c r="F26" s="14">
        <v>60120</v>
      </c>
      <c r="G26" s="14">
        <v>85225</v>
      </c>
      <c r="H26" s="14">
        <v>69689</v>
      </c>
      <c r="I26" s="14">
        <v>65596</v>
      </c>
      <c r="J26" s="14">
        <v>45081</v>
      </c>
      <c r="K26" s="14">
        <v>58080</v>
      </c>
      <c r="L26" s="14">
        <v>18599</v>
      </c>
      <c r="M26" s="14">
        <v>11731</v>
      </c>
      <c r="N26" s="12">
        <f t="shared" si="7"/>
        <v>642872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1056037.2134058399</v>
      </c>
      <c r="C36" s="61">
        <f aca="true" t="shared" si="11" ref="C36:M36">C37+C38+C39+C40</f>
        <v>748444.629972</v>
      </c>
      <c r="D36" s="61">
        <f t="shared" si="11"/>
        <v>698810.6692226501</v>
      </c>
      <c r="E36" s="61">
        <f t="shared" si="11"/>
        <v>165816.71797199998</v>
      </c>
      <c r="F36" s="61">
        <f t="shared" si="11"/>
        <v>696709.3750739001</v>
      </c>
      <c r="G36" s="61">
        <f t="shared" si="11"/>
        <v>884142.0374000001</v>
      </c>
      <c r="H36" s="61">
        <f t="shared" si="11"/>
        <v>941778.4409</v>
      </c>
      <c r="I36" s="61">
        <f t="shared" si="11"/>
        <v>808713.0449251999</v>
      </c>
      <c r="J36" s="61">
        <f t="shared" si="11"/>
        <v>661608.6301536</v>
      </c>
      <c r="K36" s="61">
        <f t="shared" si="11"/>
        <v>783120.7315444801</v>
      </c>
      <c r="L36" s="61">
        <f t="shared" si="11"/>
        <v>375678.54392147996</v>
      </c>
      <c r="M36" s="61">
        <f t="shared" si="11"/>
        <v>223187.41411072</v>
      </c>
      <c r="N36" s="61">
        <f>N37+N38+N39+N40</f>
        <v>8044047.448601871</v>
      </c>
    </row>
    <row r="37" spans="1:14" ht="18.75" customHeight="1">
      <c r="A37" s="58" t="s">
        <v>55</v>
      </c>
      <c r="B37" s="55">
        <f aca="true" t="shared" si="12" ref="B37:M37">B29*B7</f>
        <v>1056003.7968</v>
      </c>
      <c r="C37" s="55">
        <f t="shared" si="12"/>
        <v>748292.5216</v>
      </c>
      <c r="D37" s="55">
        <f t="shared" si="12"/>
        <v>688631.3044</v>
      </c>
      <c r="E37" s="55">
        <f t="shared" si="12"/>
        <v>165583.17049999998</v>
      </c>
      <c r="F37" s="55">
        <f t="shared" si="12"/>
        <v>696638.202</v>
      </c>
      <c r="G37" s="55">
        <f t="shared" si="12"/>
        <v>884163.1455000001</v>
      </c>
      <c r="H37" s="55">
        <f t="shared" si="12"/>
        <v>941562.1664999999</v>
      </c>
      <c r="I37" s="55">
        <f t="shared" si="12"/>
        <v>808562.3944</v>
      </c>
      <c r="J37" s="55">
        <f t="shared" si="12"/>
        <v>661437.6288000001</v>
      </c>
      <c r="K37" s="55">
        <f t="shared" si="12"/>
        <v>782885.9137</v>
      </c>
      <c r="L37" s="55">
        <f t="shared" si="12"/>
        <v>375535.0404</v>
      </c>
      <c r="M37" s="55">
        <f t="shared" si="12"/>
        <v>223147.8916</v>
      </c>
      <c r="N37" s="57">
        <f>SUM(B37:M37)</f>
        <v>8032443.176200001</v>
      </c>
    </row>
    <row r="38" spans="1:14" ht="18.75" customHeight="1">
      <c r="A38" s="58" t="s">
        <v>56</v>
      </c>
      <c r="B38" s="55">
        <f aca="true" t="shared" si="13" ref="B38:M38">B30*B7</f>
        <v>-3223.6633941600003</v>
      </c>
      <c r="C38" s="55">
        <f t="shared" si="13"/>
        <v>-2240.411628</v>
      </c>
      <c r="D38" s="55">
        <f t="shared" si="13"/>
        <v>-2105.94517735</v>
      </c>
      <c r="E38" s="55">
        <f t="shared" si="13"/>
        <v>-412.732528</v>
      </c>
      <c r="F38" s="55">
        <f t="shared" si="13"/>
        <v>-2090.2269261</v>
      </c>
      <c r="G38" s="55">
        <f t="shared" si="13"/>
        <v>-2683.2681000000002</v>
      </c>
      <c r="H38" s="55">
        <f t="shared" si="13"/>
        <v>-2681.2856</v>
      </c>
      <c r="I38" s="55">
        <f t="shared" si="13"/>
        <v>-2395.9494748</v>
      </c>
      <c r="J38" s="55">
        <f t="shared" si="13"/>
        <v>-1947.5986464</v>
      </c>
      <c r="K38" s="55">
        <f t="shared" si="13"/>
        <v>-2367.4221555199997</v>
      </c>
      <c r="L38" s="55">
        <f t="shared" si="13"/>
        <v>-1127.6564785199998</v>
      </c>
      <c r="M38" s="55">
        <f t="shared" si="13"/>
        <v>-679.5174892800001</v>
      </c>
      <c r="N38" s="25">
        <f>SUM(B38:M38)</f>
        <v>-23955.677598129998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-67438.6</v>
      </c>
      <c r="C42" s="25">
        <f aca="true" t="shared" si="15" ref="C42:M42">+C43+C46+C55+C56</f>
        <v>-68947.2</v>
      </c>
      <c r="D42" s="25">
        <f t="shared" si="15"/>
        <v>-46352.4</v>
      </c>
      <c r="E42" s="25">
        <f t="shared" si="15"/>
        <v>-6680.4</v>
      </c>
      <c r="F42" s="25">
        <f t="shared" si="15"/>
        <v>-40082.4</v>
      </c>
      <c r="G42" s="25">
        <f t="shared" si="15"/>
        <v>-75061.4</v>
      </c>
      <c r="H42" s="25">
        <f t="shared" si="15"/>
        <v>-93411.6</v>
      </c>
      <c r="I42" s="25">
        <f t="shared" si="15"/>
        <v>-41978.6</v>
      </c>
      <c r="J42" s="25">
        <f t="shared" si="15"/>
        <v>-162126.59999999998</v>
      </c>
      <c r="K42" s="25">
        <f t="shared" si="15"/>
        <v>-47192.2</v>
      </c>
      <c r="L42" s="25">
        <f t="shared" si="15"/>
        <v>-32159.4</v>
      </c>
      <c r="M42" s="25">
        <f t="shared" si="15"/>
        <v>-20542.8</v>
      </c>
      <c r="N42" s="25">
        <f>+N43+N46+N55+N56</f>
        <v>-701973.6000000001</v>
      </c>
    </row>
    <row r="43" spans="1:14" ht="18.75" customHeight="1">
      <c r="A43" s="17" t="s">
        <v>60</v>
      </c>
      <c r="B43" s="26">
        <f>B44+B45</f>
        <v>-67438.6</v>
      </c>
      <c r="C43" s="26">
        <f>C44+C45</f>
        <v>-68947.2</v>
      </c>
      <c r="D43" s="26">
        <f>D44+D45</f>
        <v>-46352.4</v>
      </c>
      <c r="E43" s="26">
        <f>E44+E45</f>
        <v>-6680.4</v>
      </c>
      <c r="F43" s="26">
        <f aca="true" t="shared" si="16" ref="F43:M43">F44+F45</f>
        <v>-40082.4</v>
      </c>
      <c r="G43" s="26">
        <f t="shared" si="16"/>
        <v>-75061.4</v>
      </c>
      <c r="H43" s="26">
        <f t="shared" si="16"/>
        <v>-93411.6</v>
      </c>
      <c r="I43" s="26">
        <f t="shared" si="16"/>
        <v>-41978.6</v>
      </c>
      <c r="J43" s="26">
        <f t="shared" si="16"/>
        <v>-57737.2</v>
      </c>
      <c r="K43" s="26">
        <f t="shared" si="16"/>
        <v>-47192.2</v>
      </c>
      <c r="L43" s="26">
        <f t="shared" si="16"/>
        <v>-32159.4</v>
      </c>
      <c r="M43" s="26">
        <f t="shared" si="16"/>
        <v>-20542.8</v>
      </c>
      <c r="N43" s="25">
        <f aca="true" t="shared" si="17" ref="N43:N56">SUM(B43:M43)</f>
        <v>-597584.2000000001</v>
      </c>
    </row>
    <row r="44" spans="1:25" ht="18.75" customHeight="1">
      <c r="A44" s="13" t="s">
        <v>61</v>
      </c>
      <c r="B44" s="20">
        <f>ROUND(-B9*$D$3,2)</f>
        <v>-67438.6</v>
      </c>
      <c r="C44" s="20">
        <f>ROUND(-C9*$D$3,2)</f>
        <v>-68947.2</v>
      </c>
      <c r="D44" s="20">
        <f>ROUND(-D9*$D$3,2)</f>
        <v>-46352.4</v>
      </c>
      <c r="E44" s="20">
        <f>ROUND(-E9*$D$3,2)</f>
        <v>-6680.4</v>
      </c>
      <c r="F44" s="20">
        <f aca="true" t="shared" si="18" ref="F44:M44">ROUND(-F9*$D$3,2)</f>
        <v>-40082.4</v>
      </c>
      <c r="G44" s="20">
        <f t="shared" si="18"/>
        <v>-75061.4</v>
      </c>
      <c r="H44" s="20">
        <f t="shared" si="18"/>
        <v>-93411.6</v>
      </c>
      <c r="I44" s="20">
        <f t="shared" si="18"/>
        <v>-41978.6</v>
      </c>
      <c r="J44" s="20">
        <f t="shared" si="18"/>
        <v>-57737.2</v>
      </c>
      <c r="K44" s="20">
        <f t="shared" si="18"/>
        <v>-47192.2</v>
      </c>
      <c r="L44" s="20">
        <f t="shared" si="18"/>
        <v>-32159.4</v>
      </c>
      <c r="M44" s="20">
        <f t="shared" si="18"/>
        <v>-20542.8</v>
      </c>
      <c r="N44" s="47">
        <f t="shared" si="17"/>
        <v>-597584.2000000001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M46">SUM(B47:B54)</f>
        <v>0</v>
      </c>
      <c r="C46" s="26">
        <f t="shared" si="20"/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-104389.4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SUM(N47:N54)</f>
        <v>-104389.4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-104389.4</v>
      </c>
      <c r="K54" s="24">
        <v>0</v>
      </c>
      <c r="L54" s="24">
        <v>0</v>
      </c>
      <c r="M54" s="24">
        <v>0</v>
      </c>
      <c r="N54" s="24">
        <f t="shared" si="17"/>
        <v>-104389.4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988598.6134058399</v>
      </c>
      <c r="C58" s="29">
        <f t="shared" si="21"/>
        <v>679497.4299720001</v>
      </c>
      <c r="D58" s="29">
        <f t="shared" si="21"/>
        <v>652458.2692226501</v>
      </c>
      <c r="E58" s="29">
        <f t="shared" si="21"/>
        <v>159136.317972</v>
      </c>
      <c r="F58" s="29">
        <f t="shared" si="21"/>
        <v>656626.9750739001</v>
      </c>
      <c r="G58" s="29">
        <f t="shared" si="21"/>
        <v>809080.6374000001</v>
      </c>
      <c r="H58" s="29">
        <f t="shared" si="21"/>
        <v>848366.8409000001</v>
      </c>
      <c r="I58" s="29">
        <f t="shared" si="21"/>
        <v>766734.4449252</v>
      </c>
      <c r="J58" s="29">
        <f t="shared" si="21"/>
        <v>499482.03015360003</v>
      </c>
      <c r="K58" s="29">
        <f t="shared" si="21"/>
        <v>735928.5315444801</v>
      </c>
      <c r="L58" s="29">
        <f t="shared" si="21"/>
        <v>343519.14392147993</v>
      </c>
      <c r="M58" s="29">
        <f t="shared" si="21"/>
        <v>202644.61411072002</v>
      </c>
      <c r="N58" s="29">
        <f>SUM(B58:M58)</f>
        <v>7342073.848601871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6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P60" s="73"/>
    </row>
    <row r="61" spans="1:14" ht="18.75" customHeight="1">
      <c r="A61" s="2" t="s">
        <v>74</v>
      </c>
      <c r="B61" s="36">
        <f>SUM(B62:B75)</f>
        <v>988598.62</v>
      </c>
      <c r="C61" s="36">
        <f aca="true" t="shared" si="22" ref="C61:M61">SUM(C62:C75)</f>
        <v>679497.4299999999</v>
      </c>
      <c r="D61" s="36">
        <f t="shared" si="22"/>
        <v>652458.26</v>
      </c>
      <c r="E61" s="36">
        <f t="shared" si="22"/>
        <v>159136.32</v>
      </c>
      <c r="F61" s="36">
        <f t="shared" si="22"/>
        <v>656626.97</v>
      </c>
      <c r="G61" s="36">
        <f t="shared" si="22"/>
        <v>809080.64</v>
      </c>
      <c r="H61" s="36">
        <f t="shared" si="22"/>
        <v>848366.83</v>
      </c>
      <c r="I61" s="36">
        <f t="shared" si="22"/>
        <v>766734.45</v>
      </c>
      <c r="J61" s="36">
        <f t="shared" si="22"/>
        <v>499482.03</v>
      </c>
      <c r="K61" s="36">
        <f t="shared" si="22"/>
        <v>735928.53</v>
      </c>
      <c r="L61" s="36">
        <f t="shared" si="22"/>
        <v>343519.14</v>
      </c>
      <c r="M61" s="36">
        <f t="shared" si="22"/>
        <v>202644.61</v>
      </c>
      <c r="N61" s="29">
        <f>SUM(N62:N75)</f>
        <v>7342073.83</v>
      </c>
    </row>
    <row r="62" spans="1:15" ht="18.75" customHeight="1">
      <c r="A62" s="17" t="s">
        <v>75</v>
      </c>
      <c r="B62" s="36">
        <v>202858.71</v>
      </c>
      <c r="C62" s="36">
        <v>201788.5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404647.20999999996</v>
      </c>
      <c r="O62"/>
    </row>
    <row r="63" spans="1:15" ht="18.75" customHeight="1">
      <c r="A63" s="17" t="s">
        <v>76</v>
      </c>
      <c r="B63" s="36">
        <v>785739.91</v>
      </c>
      <c r="C63" s="36">
        <v>477708.93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1263448.84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652458.26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652458.26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159136.32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159136.32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656626.97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656626.97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809080.64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809080.64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653651.32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653651.32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194715.51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194715.51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766734.45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766734.45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499482.03</v>
      </c>
      <c r="K71" s="35">
        <v>0</v>
      </c>
      <c r="L71" s="35">
        <v>0</v>
      </c>
      <c r="M71" s="35">
        <v>0</v>
      </c>
      <c r="N71" s="29">
        <f t="shared" si="23"/>
        <v>499482.03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735928.53</v>
      </c>
      <c r="L72" s="35">
        <v>0</v>
      </c>
      <c r="M72" s="62"/>
      <c r="N72" s="26">
        <f t="shared" si="23"/>
        <v>735928.53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343519.14</v>
      </c>
      <c r="M73" s="35">
        <v>0</v>
      </c>
      <c r="N73" s="29">
        <f t="shared" si="23"/>
        <v>343519.14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202644.61</v>
      </c>
      <c r="N74" s="26">
        <f t="shared" si="23"/>
        <v>202644.61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2.253988309073367</v>
      </c>
      <c r="C79" s="45">
        <v>2.227281732097455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1.9788492302045888</v>
      </c>
      <c r="C80" s="45">
        <v>1.8663271800767913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1.8149461441144228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2.523654485533825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2.119216490774065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1.6804598805240523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1.9775712766919644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1.932947002036088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1.9199576579249502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2.1624589156259804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2.0675199434608067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2.454837710875088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2.404725834059389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2016-08-24T18:51:57Z</dcterms:modified>
  <cp:category/>
  <cp:version/>
  <cp:contentType/>
  <cp:contentStatus/>
</cp:coreProperties>
</file>