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<sst xmlns="http://schemas.openxmlformats.org/spreadsheetml/2006/main" count="105" uniqueCount="103">
  <si>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</si>
  <si>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</si>
  <si>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</si>
  <si>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</si>
  <si>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</si>
  <si>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</si>
  <si>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</si>
  <si>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</si>
  <si>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</si>
  <si>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</si>
  <si>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</si>
  <si>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</si>
  <si>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</si>
  <si>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</si>
  <si>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</si>
  <si>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</si>
  <si>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</si>
  <si>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</si>
  <si>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</si>
  <si>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</si>
  <si>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</si>
  <si>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</si>
  <si>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</si>
  <si>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</si>
  <si>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</si>
  <si>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</si>
  <si>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</si>
  <si>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</si>
  <si>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</si>
  <si>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</si>
  <si>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</si>
  <si>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</si>
  <si>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</si>
  <si>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</si>
  <si>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</si>
  <si>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</si>
  <si>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</si>
  <si>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</si>
  <si>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</si>
  <si>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</si>
  <si>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</si>
  <si>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</si>
  <si>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</si>
  <si>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</si>
  <si>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</si>
  <si>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</si>
  <si>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</si>
  <si>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</si>
  <si>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</si>
  <si>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</si>
  <si>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</si>
  <si>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</si>
  <si>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</si>
  <si>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</si>
  <si>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</si>
  <si>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</si>
  <si>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</si>
  <si>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</si>
  <si>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</si>
  <si>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</si>
  <si>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</si>
  <si>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</si>
  <si>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</si>
  <si>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</si>
  <si>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</si>
  <si>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</si>
  <si>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</si>
  <si>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</si>
  <si>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</si>
  <si>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</si>
  <si>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</si>
  <si>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</si>
  <si>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</si>
  <si>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</si>
  <si>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</si>
  <si>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</si>
  <si>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</si>
  <si>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</si>
  <si>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</si>
  <si>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</si>
  <si>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</si>
  <si>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</si>
  <si>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</si>
  <si>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</si>
  <si>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</si>
  <si>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</si>
  <si>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</si>
  <si>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</si>
  <si>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</si>
  <si>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</si>
  <si>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</si>
  <si>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</si>
  <si>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</si>
  <si>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</si>
  <si>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</si>
  <si>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</si>
  <si>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</si>
  <si>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</si>
  <si>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</si>
  <si>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</si>
  <si>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</si>
  <si>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</si>
  <si>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15/08/16 - VENCIMENTO 24/08/16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</si>
</sst>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6310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3.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7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494015</v>
      </c>
      <c r="C7" s="10">
        <f>C8+C20+C24</f>
        <v>367029</v>
      </c>
      <c r="D7" s="10">
        <f>D8+D20+D24</f>
        <v>371987</v>
      </c>
      <c r="E7" s="10">
        <f>E8+E20+E24</f>
        <v>58246</v>
      </c>
      <c r="F7" s="10">
        <f aca="true" t="shared" si="0" ref="F7:M7">F8+F20+F24</f>
        <v>317262</v>
      </c>
      <c r="G7" s="10">
        <f t="shared" si="0"/>
        <v>510314</v>
      </c>
      <c r="H7" s="10">
        <f t="shared" si="0"/>
        <v>460984</v>
      </c>
      <c r="I7" s="10">
        <f t="shared" si="0"/>
        <v>405220</v>
      </c>
      <c r="J7" s="10">
        <f t="shared" si="0"/>
        <v>293423</v>
      </c>
      <c r="K7" s="10">
        <f t="shared" si="0"/>
        <v>362055</v>
      </c>
      <c r="L7" s="10">
        <f t="shared" si="0"/>
        <v>147314</v>
      </c>
      <c r="M7" s="10">
        <f t="shared" si="0"/>
        <v>89450</v>
      </c>
      <c r="N7" s="10">
        <f>+N8+N20+N24</f>
        <v>3877299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214482</v>
      </c>
      <c r="C8" s="12">
        <f>+C9+C12+C16</f>
        <v>171141</v>
      </c>
      <c r="D8" s="12">
        <f>+D9+D12+D16</f>
        <v>190812</v>
      </c>
      <c r="E8" s="12">
        <f>+E9+E12+E16</f>
        <v>27071</v>
      </c>
      <c r="F8" s="12">
        <f aca="true" t="shared" si="1" ref="F8:M8">+F9+F12+F16</f>
        <v>147260</v>
      </c>
      <c r="G8" s="12">
        <f t="shared" si="1"/>
        <v>247532</v>
      </c>
      <c r="H8" s="12">
        <f t="shared" si="1"/>
        <v>219059</v>
      </c>
      <c r="I8" s="12">
        <f t="shared" si="1"/>
        <v>197523</v>
      </c>
      <c r="J8" s="12">
        <f t="shared" si="1"/>
        <v>142843</v>
      </c>
      <c r="K8" s="12">
        <f t="shared" si="1"/>
        <v>166348</v>
      </c>
      <c r="L8" s="12">
        <f t="shared" si="1"/>
        <v>76284</v>
      </c>
      <c r="M8" s="12">
        <f t="shared" si="1"/>
        <v>48201</v>
      </c>
      <c r="N8" s="12">
        <f>SUM(B8:M8)</f>
        <v>1848556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19562</v>
      </c>
      <c r="C9" s="14">
        <v>20289</v>
      </c>
      <c r="D9" s="14">
        <v>13986</v>
      </c>
      <c r="E9" s="14">
        <v>1870</v>
      </c>
      <c r="F9" s="14">
        <v>11845</v>
      </c>
      <c r="G9" s="14">
        <v>22233</v>
      </c>
      <c r="H9" s="14">
        <v>26422</v>
      </c>
      <c r="I9" s="14">
        <v>12648</v>
      </c>
      <c r="J9" s="14">
        <v>16346</v>
      </c>
      <c r="K9" s="14">
        <v>13814</v>
      </c>
      <c r="L9" s="14">
        <v>8960</v>
      </c>
      <c r="M9" s="14">
        <v>5839</v>
      </c>
      <c r="N9" s="12">
        <f aca="true" t="shared" si="2" ref="N9:N19">SUM(B9:M9)</f>
        <v>173814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19562</v>
      </c>
      <c r="C10" s="14">
        <f>+C9-C11</f>
        <v>20289</v>
      </c>
      <c r="D10" s="14">
        <f>+D9-D11</f>
        <v>13986</v>
      </c>
      <c r="E10" s="14">
        <f>+E9-E11</f>
        <v>1870</v>
      </c>
      <c r="F10" s="14">
        <f aca="true" t="shared" si="3" ref="F10:M10">+F9-F11</f>
        <v>11845</v>
      </c>
      <c r="G10" s="14">
        <f t="shared" si="3"/>
        <v>22233</v>
      </c>
      <c r="H10" s="14">
        <f t="shared" si="3"/>
        <v>26422</v>
      </c>
      <c r="I10" s="14">
        <f t="shared" si="3"/>
        <v>12648</v>
      </c>
      <c r="J10" s="14">
        <f t="shared" si="3"/>
        <v>16346</v>
      </c>
      <c r="K10" s="14">
        <f t="shared" si="3"/>
        <v>13814</v>
      </c>
      <c r="L10" s="14">
        <f t="shared" si="3"/>
        <v>8960</v>
      </c>
      <c r="M10" s="14">
        <f t="shared" si="3"/>
        <v>5839</v>
      </c>
      <c r="N10" s="12">
        <f t="shared" si="2"/>
        <v>173814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168006</v>
      </c>
      <c r="C12" s="14">
        <f>C13+C14+C15</f>
        <v>132044</v>
      </c>
      <c r="D12" s="14">
        <f>D13+D14+D15</f>
        <v>156121</v>
      </c>
      <c r="E12" s="14">
        <f>E13+E14+E15</f>
        <v>22183</v>
      </c>
      <c r="F12" s="14">
        <f aca="true" t="shared" si="4" ref="F12:M12">F13+F14+F15</f>
        <v>117559</v>
      </c>
      <c r="G12" s="14">
        <f t="shared" si="4"/>
        <v>195426</v>
      </c>
      <c r="H12" s="14">
        <f t="shared" si="4"/>
        <v>167850</v>
      </c>
      <c r="I12" s="14">
        <f t="shared" si="4"/>
        <v>160213</v>
      </c>
      <c r="J12" s="14">
        <f t="shared" si="4"/>
        <v>109940</v>
      </c>
      <c r="K12" s="14">
        <f t="shared" si="4"/>
        <v>129930</v>
      </c>
      <c r="L12" s="14">
        <f t="shared" si="4"/>
        <v>59386</v>
      </c>
      <c r="M12" s="14">
        <f t="shared" si="4"/>
        <v>38018</v>
      </c>
      <c r="N12" s="12">
        <f t="shared" si="2"/>
        <v>1456676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78792</v>
      </c>
      <c r="C13" s="14">
        <v>64070</v>
      </c>
      <c r="D13" s="14">
        <v>73354</v>
      </c>
      <c r="E13" s="14">
        <v>10576</v>
      </c>
      <c r="F13" s="14">
        <v>54845</v>
      </c>
      <c r="G13" s="14">
        <v>92918</v>
      </c>
      <c r="H13" s="14">
        <v>83617</v>
      </c>
      <c r="I13" s="14">
        <v>79149</v>
      </c>
      <c r="J13" s="14">
        <v>51817</v>
      </c>
      <c r="K13" s="14">
        <v>61190</v>
      </c>
      <c r="L13" s="14">
        <v>28004</v>
      </c>
      <c r="M13" s="14">
        <v>17381</v>
      </c>
      <c r="N13" s="12">
        <f t="shared" si="2"/>
        <v>695713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84710</v>
      </c>
      <c r="C14" s="14">
        <v>62196</v>
      </c>
      <c r="D14" s="14">
        <v>79412</v>
      </c>
      <c r="E14" s="14">
        <v>10832</v>
      </c>
      <c r="F14" s="14">
        <v>58560</v>
      </c>
      <c r="G14" s="14">
        <v>93817</v>
      </c>
      <c r="H14" s="14">
        <v>78300</v>
      </c>
      <c r="I14" s="14">
        <v>78218</v>
      </c>
      <c r="J14" s="14">
        <v>54784</v>
      </c>
      <c r="K14" s="14">
        <v>65506</v>
      </c>
      <c r="L14" s="14">
        <v>29438</v>
      </c>
      <c r="M14" s="14">
        <v>19716</v>
      </c>
      <c r="N14" s="12">
        <f t="shared" si="2"/>
        <v>715489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4504</v>
      </c>
      <c r="C15" s="14">
        <v>5778</v>
      </c>
      <c r="D15" s="14">
        <v>3355</v>
      </c>
      <c r="E15" s="14">
        <v>775</v>
      </c>
      <c r="F15" s="14">
        <v>4154</v>
      </c>
      <c r="G15" s="14">
        <v>8691</v>
      </c>
      <c r="H15" s="14">
        <v>5933</v>
      </c>
      <c r="I15" s="14">
        <v>2846</v>
      </c>
      <c r="J15" s="14">
        <v>3339</v>
      </c>
      <c r="K15" s="14">
        <v>3234</v>
      </c>
      <c r="L15" s="14">
        <v>1944</v>
      </c>
      <c r="M15" s="14">
        <v>921</v>
      </c>
      <c r="N15" s="12">
        <f t="shared" si="2"/>
        <v>45474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26914</v>
      </c>
      <c r="C16" s="14">
        <f>C17+C18+C19</f>
        <v>18808</v>
      </c>
      <c r="D16" s="14">
        <f>D17+D18+D19</f>
        <v>20705</v>
      </c>
      <c r="E16" s="14">
        <f>E17+E18+E19</f>
        <v>3018</v>
      </c>
      <c r="F16" s="14">
        <f aca="true" t="shared" si="5" ref="F16:M16">F17+F18+F19</f>
        <v>17856</v>
      </c>
      <c r="G16" s="14">
        <f t="shared" si="5"/>
        <v>29873</v>
      </c>
      <c r="H16" s="14">
        <f t="shared" si="5"/>
        <v>24787</v>
      </c>
      <c r="I16" s="14">
        <f t="shared" si="5"/>
        <v>24662</v>
      </c>
      <c r="J16" s="14">
        <f t="shared" si="5"/>
        <v>16557</v>
      </c>
      <c r="K16" s="14">
        <f t="shared" si="5"/>
        <v>22604</v>
      </c>
      <c r="L16" s="14">
        <f t="shared" si="5"/>
        <v>7938</v>
      </c>
      <c r="M16" s="14">
        <f t="shared" si="5"/>
        <v>4344</v>
      </c>
      <c r="N16" s="12">
        <f t="shared" si="2"/>
        <v>218066</v>
      </c>
    </row>
    <row r="17" spans="1:25" ht="18.75" customHeight="1">
      <c r="A17" s="15" t="s">
        <v>16</v>
      </c>
      <c r="B17" s="14">
        <v>15684</v>
      </c>
      <c r="C17" s="14">
        <v>11646</v>
      </c>
      <c r="D17" s="14">
        <v>10955</v>
      </c>
      <c r="E17" s="14">
        <v>1827</v>
      </c>
      <c r="F17" s="14">
        <v>10281</v>
      </c>
      <c r="G17" s="14">
        <v>17431</v>
      </c>
      <c r="H17" s="14">
        <v>14813</v>
      </c>
      <c r="I17" s="14">
        <v>15049</v>
      </c>
      <c r="J17" s="14">
        <v>9763</v>
      </c>
      <c r="K17" s="14">
        <v>13278</v>
      </c>
      <c r="L17" s="14">
        <v>4763</v>
      </c>
      <c r="M17" s="14">
        <v>2489</v>
      </c>
      <c r="N17" s="12">
        <f t="shared" si="2"/>
        <v>127979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10202</v>
      </c>
      <c r="C18" s="14">
        <v>5959</v>
      </c>
      <c r="D18" s="14">
        <v>9115</v>
      </c>
      <c r="E18" s="14">
        <v>1068</v>
      </c>
      <c r="F18" s="14">
        <v>6546</v>
      </c>
      <c r="G18" s="14">
        <v>10664</v>
      </c>
      <c r="H18" s="14">
        <v>8831</v>
      </c>
      <c r="I18" s="14">
        <v>9044</v>
      </c>
      <c r="J18" s="14">
        <v>6139</v>
      </c>
      <c r="K18" s="14">
        <v>8754</v>
      </c>
      <c r="L18" s="14">
        <v>2909</v>
      </c>
      <c r="M18" s="14">
        <v>1725</v>
      </c>
      <c r="N18" s="12">
        <f t="shared" si="2"/>
        <v>80956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1028</v>
      </c>
      <c r="C19" s="14">
        <v>1203</v>
      </c>
      <c r="D19" s="14">
        <v>635</v>
      </c>
      <c r="E19" s="14">
        <v>123</v>
      </c>
      <c r="F19" s="14">
        <v>1029</v>
      </c>
      <c r="G19" s="14">
        <v>1778</v>
      </c>
      <c r="H19" s="14">
        <v>1143</v>
      </c>
      <c r="I19" s="14">
        <v>569</v>
      </c>
      <c r="J19" s="14">
        <v>655</v>
      </c>
      <c r="K19" s="14">
        <v>572</v>
      </c>
      <c r="L19" s="14">
        <v>266</v>
      </c>
      <c r="M19" s="14">
        <v>130</v>
      </c>
      <c r="N19" s="12">
        <f t="shared" si="2"/>
        <v>9131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122801</v>
      </c>
      <c r="C20" s="18">
        <f>C21+C22+C23</f>
        <v>77383</v>
      </c>
      <c r="D20" s="18">
        <f>D21+D22+D23</f>
        <v>72129</v>
      </c>
      <c r="E20" s="18">
        <f>E21+E22+E23</f>
        <v>11398</v>
      </c>
      <c r="F20" s="18">
        <f aca="true" t="shared" si="6" ref="F20:M20">F21+F22+F23</f>
        <v>62004</v>
      </c>
      <c r="G20" s="18">
        <f t="shared" si="6"/>
        <v>101192</v>
      </c>
      <c r="H20" s="18">
        <f t="shared" si="6"/>
        <v>105876</v>
      </c>
      <c r="I20" s="18">
        <f t="shared" si="6"/>
        <v>97211</v>
      </c>
      <c r="J20" s="18">
        <f t="shared" si="6"/>
        <v>65987</v>
      </c>
      <c r="K20" s="18">
        <f t="shared" si="6"/>
        <v>99895</v>
      </c>
      <c r="L20" s="18">
        <f t="shared" si="6"/>
        <v>39374</v>
      </c>
      <c r="M20" s="18">
        <f t="shared" si="6"/>
        <v>22978</v>
      </c>
      <c r="N20" s="12">
        <f aca="true" t="shared" si="7" ref="N20:N26">SUM(B20:M20)</f>
        <v>878228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62347</v>
      </c>
      <c r="C21" s="14">
        <v>42498</v>
      </c>
      <c r="D21" s="14">
        <v>38338</v>
      </c>
      <c r="E21" s="14">
        <v>6320</v>
      </c>
      <c r="F21" s="14">
        <v>32540</v>
      </c>
      <c r="G21" s="14">
        <v>54544</v>
      </c>
      <c r="H21" s="14">
        <v>59513</v>
      </c>
      <c r="I21" s="14">
        <v>53350</v>
      </c>
      <c r="J21" s="14">
        <v>34682</v>
      </c>
      <c r="K21" s="14">
        <v>51742</v>
      </c>
      <c r="L21" s="14">
        <v>20614</v>
      </c>
      <c r="M21" s="14">
        <v>11698</v>
      </c>
      <c r="N21" s="12">
        <f t="shared" si="7"/>
        <v>468186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58021</v>
      </c>
      <c r="C22" s="14">
        <v>32707</v>
      </c>
      <c r="D22" s="14">
        <v>32538</v>
      </c>
      <c r="E22" s="14">
        <v>4804</v>
      </c>
      <c r="F22" s="14">
        <v>27962</v>
      </c>
      <c r="G22" s="14">
        <v>43668</v>
      </c>
      <c r="H22" s="14">
        <v>44180</v>
      </c>
      <c r="I22" s="14">
        <v>42426</v>
      </c>
      <c r="J22" s="14">
        <v>29891</v>
      </c>
      <c r="K22" s="14">
        <v>46308</v>
      </c>
      <c r="L22" s="14">
        <v>17908</v>
      </c>
      <c r="M22" s="14">
        <v>10902</v>
      </c>
      <c r="N22" s="12">
        <f t="shared" si="7"/>
        <v>391315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2433</v>
      </c>
      <c r="C23" s="14">
        <v>2178</v>
      </c>
      <c r="D23" s="14">
        <v>1253</v>
      </c>
      <c r="E23" s="14">
        <v>274</v>
      </c>
      <c r="F23" s="14">
        <v>1502</v>
      </c>
      <c r="G23" s="14">
        <v>2980</v>
      </c>
      <c r="H23" s="14">
        <v>2183</v>
      </c>
      <c r="I23" s="14">
        <v>1435</v>
      </c>
      <c r="J23" s="14">
        <v>1414</v>
      </c>
      <c r="K23" s="14">
        <v>1845</v>
      </c>
      <c r="L23" s="14">
        <v>852</v>
      </c>
      <c r="M23" s="14">
        <v>378</v>
      </c>
      <c r="N23" s="12">
        <f t="shared" si="7"/>
        <v>18727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156732</v>
      </c>
      <c r="C24" s="14">
        <f>C25+C26</f>
        <v>118505</v>
      </c>
      <c r="D24" s="14">
        <f>D25+D26</f>
        <v>109046</v>
      </c>
      <c r="E24" s="14">
        <f>E25+E26</f>
        <v>19777</v>
      </c>
      <c r="F24" s="14">
        <f aca="true" t="shared" si="8" ref="F24:M24">F25+F26</f>
        <v>107998</v>
      </c>
      <c r="G24" s="14">
        <f t="shared" si="8"/>
        <v>161590</v>
      </c>
      <c r="H24" s="14">
        <f t="shared" si="8"/>
        <v>136049</v>
      </c>
      <c r="I24" s="14">
        <f t="shared" si="8"/>
        <v>110486</v>
      </c>
      <c r="J24" s="14">
        <f t="shared" si="8"/>
        <v>84593</v>
      </c>
      <c r="K24" s="14">
        <f t="shared" si="8"/>
        <v>95812</v>
      </c>
      <c r="L24" s="14">
        <f t="shared" si="8"/>
        <v>31656</v>
      </c>
      <c r="M24" s="14">
        <f t="shared" si="8"/>
        <v>18271</v>
      </c>
      <c r="N24" s="12">
        <f t="shared" si="7"/>
        <v>1150515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68489</v>
      </c>
      <c r="C25" s="14">
        <v>58131</v>
      </c>
      <c r="D25" s="14">
        <v>53021</v>
      </c>
      <c r="E25" s="14">
        <v>10559</v>
      </c>
      <c r="F25" s="14">
        <v>51500</v>
      </c>
      <c r="G25" s="14">
        <v>81127</v>
      </c>
      <c r="H25" s="14">
        <v>70953</v>
      </c>
      <c r="I25" s="14">
        <v>48745</v>
      </c>
      <c r="J25" s="14">
        <v>42511</v>
      </c>
      <c r="K25" s="14">
        <v>42020</v>
      </c>
      <c r="L25" s="14">
        <v>14044</v>
      </c>
      <c r="M25" s="14">
        <v>7269</v>
      </c>
      <c r="N25" s="12">
        <f t="shared" si="7"/>
        <v>548369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88243</v>
      </c>
      <c r="C26" s="14">
        <v>60374</v>
      </c>
      <c r="D26" s="14">
        <v>56025</v>
      </c>
      <c r="E26" s="14">
        <v>9218</v>
      </c>
      <c r="F26" s="14">
        <v>56498</v>
      </c>
      <c r="G26" s="14">
        <v>80463</v>
      </c>
      <c r="H26" s="14">
        <v>65096</v>
      </c>
      <c r="I26" s="14">
        <v>61741</v>
      </c>
      <c r="J26" s="14">
        <v>42082</v>
      </c>
      <c r="K26" s="14">
        <v>53792</v>
      </c>
      <c r="L26" s="14">
        <v>17612</v>
      </c>
      <c r="M26" s="14">
        <v>11002</v>
      </c>
      <c r="N26" s="12">
        <f t="shared" si="7"/>
        <v>602146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1002652.1223218999</v>
      </c>
      <c r="C36" s="61">
        <f aca="true" t="shared" si="11" ref="C36:M36">C37+C38+C39+C40</f>
        <v>719761.8948845</v>
      </c>
      <c r="D36" s="61">
        <f t="shared" si="11"/>
        <v>685302.8083493501</v>
      </c>
      <c r="E36" s="61">
        <f t="shared" si="11"/>
        <v>147066.14652639997</v>
      </c>
      <c r="F36" s="61">
        <f t="shared" si="11"/>
        <v>672422.4420671001</v>
      </c>
      <c r="G36" s="61">
        <f t="shared" si="11"/>
        <v>857642.2356</v>
      </c>
      <c r="H36" s="61">
        <f t="shared" si="11"/>
        <v>906841.0856</v>
      </c>
      <c r="I36" s="61">
        <f t="shared" si="11"/>
        <v>778101.939596</v>
      </c>
      <c r="J36" s="61">
        <f t="shared" si="11"/>
        <v>634601.9409089</v>
      </c>
      <c r="K36" s="61">
        <f t="shared" si="11"/>
        <v>748670.7888568001</v>
      </c>
      <c r="L36" s="61">
        <f t="shared" si="11"/>
        <v>361679.49107901996</v>
      </c>
      <c r="M36" s="61">
        <f t="shared" si="11"/>
        <v>215128.772192</v>
      </c>
      <c r="N36" s="61">
        <f>N37+N38+N39+N40</f>
        <v>7729871.66798197</v>
      </c>
    </row>
    <row r="37" spans="1:14" ht="18.75" customHeight="1">
      <c r="A37" s="58" t="s">
        <v>55</v>
      </c>
      <c r="B37" s="55">
        <f aca="true" t="shared" si="12" ref="B37:M37">B29*B7</f>
        <v>1002455.2379999999</v>
      </c>
      <c r="C37" s="55">
        <f t="shared" si="12"/>
        <v>719523.6516</v>
      </c>
      <c r="D37" s="55">
        <f t="shared" si="12"/>
        <v>675082.0076</v>
      </c>
      <c r="E37" s="55">
        <f t="shared" si="12"/>
        <v>146785.74459999998</v>
      </c>
      <c r="F37" s="55">
        <f t="shared" si="12"/>
        <v>672278.1780000001</v>
      </c>
      <c r="G37" s="55">
        <f t="shared" si="12"/>
        <v>857582.677</v>
      </c>
      <c r="H37" s="55">
        <f t="shared" si="12"/>
        <v>906525.036</v>
      </c>
      <c r="I37" s="55">
        <f t="shared" si="12"/>
        <v>777860.312</v>
      </c>
      <c r="J37" s="55">
        <f t="shared" si="12"/>
        <v>634351.1837</v>
      </c>
      <c r="K37" s="55">
        <f t="shared" si="12"/>
        <v>748331.4795</v>
      </c>
      <c r="L37" s="55">
        <f t="shared" si="12"/>
        <v>361493.8246</v>
      </c>
      <c r="M37" s="55">
        <f t="shared" si="12"/>
        <v>215064.635</v>
      </c>
      <c r="N37" s="57">
        <f>SUM(B37:M37)</f>
        <v>7717333.9676</v>
      </c>
    </row>
    <row r="38" spans="1:14" ht="18.75" customHeight="1">
      <c r="A38" s="58" t="s">
        <v>56</v>
      </c>
      <c r="B38" s="55">
        <f aca="true" t="shared" si="13" ref="B38:M38">B30*B7</f>
        <v>-3060.1956781</v>
      </c>
      <c r="C38" s="55">
        <f t="shared" si="13"/>
        <v>-2154.2767154999997</v>
      </c>
      <c r="D38" s="55">
        <f t="shared" si="13"/>
        <v>-2064.50925065</v>
      </c>
      <c r="E38" s="55">
        <f t="shared" si="13"/>
        <v>-365.8780736</v>
      </c>
      <c r="F38" s="55">
        <f t="shared" si="13"/>
        <v>-2017.1359329000002</v>
      </c>
      <c r="G38" s="55">
        <f t="shared" si="13"/>
        <v>-2602.6014</v>
      </c>
      <c r="H38" s="55">
        <f t="shared" si="13"/>
        <v>-2581.5104</v>
      </c>
      <c r="I38" s="55">
        <f t="shared" si="13"/>
        <v>-2304.972404</v>
      </c>
      <c r="J38" s="55">
        <f t="shared" si="13"/>
        <v>-1867.8427911</v>
      </c>
      <c r="K38" s="55">
        <f t="shared" si="13"/>
        <v>-2262.9306432</v>
      </c>
      <c r="L38" s="55">
        <f t="shared" si="13"/>
        <v>-1085.4935209799999</v>
      </c>
      <c r="M38" s="55">
        <f t="shared" si="13"/>
        <v>-654.902808</v>
      </c>
      <c r="N38" s="25">
        <f>SUM(B38:M38)</f>
        <v>-23022.249618029997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-74848.6</v>
      </c>
      <c r="C42" s="25">
        <f aca="true" t="shared" si="15" ref="C42:M42">+C43+C46+C54+C55</f>
        <v>-77200.8</v>
      </c>
      <c r="D42" s="25">
        <f t="shared" si="15"/>
        <v>-53146.8</v>
      </c>
      <c r="E42" s="25">
        <f t="shared" si="15"/>
        <v>-7106</v>
      </c>
      <c r="F42" s="25">
        <f t="shared" si="15"/>
        <v>-45011</v>
      </c>
      <c r="G42" s="25">
        <f t="shared" si="15"/>
        <v>-84485.4</v>
      </c>
      <c r="H42" s="25">
        <f t="shared" si="15"/>
        <v>-100403.6</v>
      </c>
      <c r="I42" s="25">
        <f t="shared" si="15"/>
        <v>-48267.6</v>
      </c>
      <c r="J42" s="25">
        <f t="shared" si="15"/>
        <v>-62114.8</v>
      </c>
      <c r="K42" s="25">
        <f t="shared" si="15"/>
        <v>-52493.2</v>
      </c>
      <c r="L42" s="25">
        <f t="shared" si="15"/>
        <v>-34048</v>
      </c>
      <c r="M42" s="25">
        <f t="shared" si="15"/>
        <v>-22188.2</v>
      </c>
      <c r="N42" s="25">
        <f>+N43+N46+N54+N55</f>
        <v>-661314</v>
      </c>
    </row>
    <row r="43" spans="1:14" ht="18.75" customHeight="1">
      <c r="A43" s="17" t="s">
        <v>60</v>
      </c>
      <c r="B43" s="26">
        <f>B44+B45</f>
        <v>-74335.6</v>
      </c>
      <c r="C43" s="26">
        <f>C44+C45</f>
        <v>-77098.2</v>
      </c>
      <c r="D43" s="26">
        <f>D44+D45</f>
        <v>-53146.8</v>
      </c>
      <c r="E43" s="26">
        <f>E44+E45</f>
        <v>-7106</v>
      </c>
      <c r="F43" s="26">
        <f aca="true" t="shared" si="16" ref="F43:M43">F44+F45</f>
        <v>-45011</v>
      </c>
      <c r="G43" s="26">
        <f t="shared" si="16"/>
        <v>-84485.4</v>
      </c>
      <c r="H43" s="26">
        <f t="shared" si="16"/>
        <v>-100403.6</v>
      </c>
      <c r="I43" s="26">
        <f t="shared" si="16"/>
        <v>-48062.4</v>
      </c>
      <c r="J43" s="26">
        <f t="shared" si="16"/>
        <v>-62114.8</v>
      </c>
      <c r="K43" s="26">
        <f t="shared" si="16"/>
        <v>-52493.2</v>
      </c>
      <c r="L43" s="26">
        <f t="shared" si="16"/>
        <v>-34048</v>
      </c>
      <c r="M43" s="26">
        <f t="shared" si="16"/>
        <v>-22188.2</v>
      </c>
      <c r="N43" s="25">
        <f aca="true" t="shared" si="17" ref="N43:N55">SUM(B43:M43)</f>
        <v>-660493.2</v>
      </c>
    </row>
    <row r="44" spans="1:25" ht="18.75" customHeight="1">
      <c r="A44" s="13" t="s">
        <v>61</v>
      </c>
      <c r="B44" s="20">
        <f>ROUND(-B9*$D$3,2)</f>
        <v>-74335.6</v>
      </c>
      <c r="C44" s="20">
        <f>ROUND(-C9*$D$3,2)</f>
        <v>-77098.2</v>
      </c>
      <c r="D44" s="20">
        <f>ROUND(-D9*$D$3,2)</f>
        <v>-53146.8</v>
      </c>
      <c r="E44" s="20">
        <f>ROUND(-E9*$D$3,2)</f>
        <v>-7106</v>
      </c>
      <c r="F44" s="20">
        <f aca="true" t="shared" si="18" ref="F44:M44">ROUND(-F9*$D$3,2)</f>
        <v>-45011</v>
      </c>
      <c r="G44" s="20">
        <f t="shared" si="18"/>
        <v>-84485.4</v>
      </c>
      <c r="H44" s="20">
        <f t="shared" si="18"/>
        <v>-100403.6</v>
      </c>
      <c r="I44" s="20">
        <f t="shared" si="18"/>
        <v>-48062.4</v>
      </c>
      <c r="J44" s="20">
        <f t="shared" si="18"/>
        <v>-62114.8</v>
      </c>
      <c r="K44" s="20">
        <f t="shared" si="18"/>
        <v>-52493.2</v>
      </c>
      <c r="L44" s="20">
        <f t="shared" si="18"/>
        <v>-34048</v>
      </c>
      <c r="M44" s="20">
        <f t="shared" si="18"/>
        <v>-22188.2</v>
      </c>
      <c r="N44" s="47">
        <f t="shared" si="17"/>
        <v>-660493.2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-513</v>
      </c>
      <c r="C46" s="26">
        <f aca="true" t="shared" si="20" ref="C46:M46">SUM(C47:C53)</f>
        <v>-102.6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-205.2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-820.8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-513</v>
      </c>
      <c r="C48" s="24">
        <v>-102.6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-205.2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-820.8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927803.5223218999</v>
      </c>
      <c r="C57" s="29">
        <f t="shared" si="21"/>
        <v>642561.0948844999</v>
      </c>
      <c r="D57" s="29">
        <f t="shared" si="21"/>
        <v>632156.0083493501</v>
      </c>
      <c r="E57" s="29">
        <f t="shared" si="21"/>
        <v>139960.14652639997</v>
      </c>
      <c r="F57" s="29">
        <f t="shared" si="21"/>
        <v>627411.4420671001</v>
      </c>
      <c r="G57" s="29">
        <f t="shared" si="21"/>
        <v>773156.8356</v>
      </c>
      <c r="H57" s="29">
        <f t="shared" si="21"/>
        <v>806437.4856</v>
      </c>
      <c r="I57" s="29">
        <f t="shared" si="21"/>
        <v>729834.339596</v>
      </c>
      <c r="J57" s="29">
        <f t="shared" si="21"/>
        <v>572487.1409089</v>
      </c>
      <c r="K57" s="29">
        <f t="shared" si="21"/>
        <v>696177.5888568001</v>
      </c>
      <c r="L57" s="29">
        <f t="shared" si="21"/>
        <v>327631.49107901996</v>
      </c>
      <c r="M57" s="29">
        <f t="shared" si="21"/>
        <v>192940.572192</v>
      </c>
      <c r="N57" s="29">
        <f>SUM(B57:M57)</f>
        <v>7068557.66798197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927803.52</v>
      </c>
      <c r="C60" s="36">
        <f aca="true" t="shared" si="22" ref="C60:M60">SUM(C61:C74)</f>
        <v>642561.1</v>
      </c>
      <c r="D60" s="36">
        <f t="shared" si="22"/>
        <v>632156.01</v>
      </c>
      <c r="E60" s="36">
        <f t="shared" si="22"/>
        <v>139960.14</v>
      </c>
      <c r="F60" s="36">
        <f t="shared" si="22"/>
        <v>627411.44</v>
      </c>
      <c r="G60" s="36">
        <f t="shared" si="22"/>
        <v>773156.84</v>
      </c>
      <c r="H60" s="36">
        <f t="shared" si="22"/>
        <v>806437.48</v>
      </c>
      <c r="I60" s="36">
        <f t="shared" si="22"/>
        <v>729834.34</v>
      </c>
      <c r="J60" s="36">
        <f t="shared" si="22"/>
        <v>572487.14</v>
      </c>
      <c r="K60" s="36">
        <f t="shared" si="22"/>
        <v>696177.59</v>
      </c>
      <c r="L60" s="36">
        <f t="shared" si="22"/>
        <v>327631.49</v>
      </c>
      <c r="M60" s="36">
        <f t="shared" si="22"/>
        <v>192940.58</v>
      </c>
      <c r="N60" s="29">
        <f>SUM(N61:N74)</f>
        <v>7068557.67</v>
      </c>
    </row>
    <row r="61" spans="1:15" ht="18.75" customHeight="1">
      <c r="A61" s="17" t="s">
        <v>75</v>
      </c>
      <c r="B61" s="36">
        <v>189068.85</v>
      </c>
      <c r="C61" s="36">
        <v>191383.66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380452.51</v>
      </c>
      <c r="O61"/>
    </row>
    <row r="62" spans="1:15" ht="18.75" customHeight="1">
      <c r="A62" s="17" t="s">
        <v>76</v>
      </c>
      <c r="B62" s="36">
        <v>738734.67</v>
      </c>
      <c r="C62" s="36">
        <v>451177.44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1189912.11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632156.01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632156.01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139960.14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139960.14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627411.44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627411.44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773156.84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773156.84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622535.49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622535.49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183901.99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183901.99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729834.34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729834.34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572487.14</v>
      </c>
      <c r="K70" s="35">
        <v>0</v>
      </c>
      <c r="L70" s="35">
        <v>0</v>
      </c>
      <c r="M70" s="35">
        <v>0</v>
      </c>
      <c r="N70" s="29">
        <f t="shared" si="23"/>
        <v>572487.14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696177.59</v>
      </c>
      <c r="L71" s="35">
        <v>0</v>
      </c>
      <c r="M71" s="62"/>
      <c r="N71" s="26">
        <f t="shared" si="23"/>
        <v>696177.59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327631.49</v>
      </c>
      <c r="M72" s="35">
        <v>0</v>
      </c>
      <c r="N72" s="29">
        <f t="shared" si="23"/>
        <v>327631.49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192940.58</v>
      </c>
      <c r="N73" s="26">
        <f t="shared" si="23"/>
        <v>192940.58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2.25585387392391</v>
      </c>
      <c r="C78" s="45">
        <v>2.2268652257943846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1.9791798633629543</v>
      </c>
      <c r="C79" s="45">
        <v>1.8665791551417885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1.8150604681060094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2.52491409755863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2.119454715872371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1.6806167097120597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1.9776620524436421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1.9332252774148435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1.920196287438922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2.162754592887742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2.067837176276533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2.455160345106507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2.4050170172386807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2016-08-23T17:35:52Z</dcterms:modified>
  <cp:category/>
  <cp:version/>
  <cp:contentType/>
  <cp:contentStatus/>
</cp:coreProperties>
</file>