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<sst xmlns="http://schemas.openxmlformats.org/spreadsheetml/2006/main" count="105" uniqueCount="103">
  <si>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</si>
  <si>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</si>
  <si>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</si>
  <si>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</si>
  <si>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</si>
  <si>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</si>
  <si>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</si>
  <si>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</si>
  <si>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</si>
  <si>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</si>
  <si>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</si>
  <si>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</si>
  <si>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</si>
  <si>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</si>
  <si>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</si>
  <si>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</si>
  <si>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</si>
  <si>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</si>
  <si>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</si>
  <si>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</si>
  <si>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</si>
  <si>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</si>
  <si>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</si>
  <si>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</si>
  <si>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</si>
  <si>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</si>
  <si>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</si>
  <si>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</si>
  <si>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</si>
  <si>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</si>
  <si>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</si>
  <si>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</si>
  <si>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</si>
  <si>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</si>
  <si>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</si>
  <si>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</si>
  <si>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</si>
  <si>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</si>
  <si>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</si>
  <si>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</si>
  <si>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</si>
  <si>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</si>
  <si>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</si>
  <si>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</si>
  <si>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</si>
  <si>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</si>
  <si>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</si>
  <si>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</si>
  <si>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</si>
  <si>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</si>
  <si>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</si>
  <si>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</si>
  <si>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</si>
  <si>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</si>
  <si>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</si>
  <si>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</si>
  <si>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</si>
  <si>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</si>
  <si>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</si>
  <si>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</si>
  <si>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</si>
  <si>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</si>
  <si>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</si>
  <si>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</si>
  <si>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</si>
  <si>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</si>
  <si>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</si>
  <si>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</si>
  <si>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</si>
  <si>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</si>
  <si>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</si>
  <si>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</si>
  <si>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</si>
  <si>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</si>
  <si>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</si>
  <si>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</si>
  <si>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</si>
  <si>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</si>
  <si>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</si>
  <si>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</si>
  <si>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</si>
  <si>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</si>
  <si>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</si>
  <si>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</si>
  <si>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</si>
  <si>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</si>
  <si>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</si>
  <si>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</si>
  <si>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</si>
  <si>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</si>
  <si>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</si>
  <si>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</si>
  <si>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</si>
  <si>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</si>
  <si>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</si>
  <si>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</si>
  <si>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</si>
  <si>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</si>
  <si>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</si>
  <si>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</si>
  <si>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</si>
  <si>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</si>
  <si>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14/08/16 - VENCIMENTO 22/08/16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</si>
</sst>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225699</v>
      </c>
      <c r="C7" s="10">
        <f>C8+C20+C24</f>
        <v>144860</v>
      </c>
      <c r="D7" s="10">
        <f>D8+D20+D24</f>
        <v>178788</v>
      </c>
      <c r="E7" s="10">
        <f>E8+E20+E24</f>
        <v>29698</v>
      </c>
      <c r="F7" s="10">
        <f aca="true" t="shared" si="0" ref="F7:M7">F8+F20+F24</f>
        <v>144040</v>
      </c>
      <c r="G7" s="10">
        <f t="shared" si="0"/>
        <v>209204</v>
      </c>
      <c r="H7" s="10">
        <f t="shared" si="0"/>
        <v>189146</v>
      </c>
      <c r="I7" s="10">
        <f t="shared" si="0"/>
        <v>202665</v>
      </c>
      <c r="J7" s="10">
        <f t="shared" si="0"/>
        <v>142847</v>
      </c>
      <c r="K7" s="10">
        <f t="shared" si="0"/>
        <v>196807</v>
      </c>
      <c r="L7" s="10">
        <f t="shared" si="0"/>
        <v>62758</v>
      </c>
      <c r="M7" s="10">
        <f t="shared" si="0"/>
        <v>32654</v>
      </c>
      <c r="N7" s="10">
        <f>+N8+N20+N24</f>
        <v>1759166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101507</v>
      </c>
      <c r="C8" s="12">
        <f>+C9+C12+C16</f>
        <v>68894</v>
      </c>
      <c r="D8" s="12">
        <f>+D9+D12+D16</f>
        <v>89071</v>
      </c>
      <c r="E8" s="12">
        <f>+E9+E12+E16</f>
        <v>13568</v>
      </c>
      <c r="F8" s="12">
        <f aca="true" t="shared" si="1" ref="F8:M8">+F9+F12+F16</f>
        <v>67099</v>
      </c>
      <c r="G8" s="12">
        <f t="shared" si="1"/>
        <v>101540</v>
      </c>
      <c r="H8" s="12">
        <f t="shared" si="1"/>
        <v>92286</v>
      </c>
      <c r="I8" s="12">
        <f t="shared" si="1"/>
        <v>97365</v>
      </c>
      <c r="J8" s="12">
        <f t="shared" si="1"/>
        <v>70744</v>
      </c>
      <c r="K8" s="12">
        <f t="shared" si="1"/>
        <v>94642</v>
      </c>
      <c r="L8" s="12">
        <f t="shared" si="1"/>
        <v>33480</v>
      </c>
      <c r="M8" s="12">
        <f t="shared" si="1"/>
        <v>18436</v>
      </c>
      <c r="N8" s="12">
        <f>SUM(B8:M8)</f>
        <v>848632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15397</v>
      </c>
      <c r="C9" s="14">
        <v>13194</v>
      </c>
      <c r="D9" s="14">
        <v>12132</v>
      </c>
      <c r="E9" s="14">
        <v>1443</v>
      </c>
      <c r="F9" s="14">
        <v>9351</v>
      </c>
      <c r="G9" s="14">
        <v>15840</v>
      </c>
      <c r="H9" s="14">
        <v>17732</v>
      </c>
      <c r="I9" s="14">
        <v>10428</v>
      </c>
      <c r="J9" s="14">
        <v>12328</v>
      </c>
      <c r="K9" s="14">
        <v>11623</v>
      </c>
      <c r="L9" s="14">
        <v>5594</v>
      </c>
      <c r="M9" s="14">
        <v>2811</v>
      </c>
      <c r="N9" s="12">
        <f aca="true" t="shared" si="2" ref="N9:N19">SUM(B9:M9)</f>
        <v>127873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15397</v>
      </c>
      <c r="C10" s="14">
        <f>+C9-C11</f>
        <v>13194</v>
      </c>
      <c r="D10" s="14">
        <f>+D9-D11</f>
        <v>12132</v>
      </c>
      <c r="E10" s="14">
        <f>+E9-E11</f>
        <v>1443</v>
      </c>
      <c r="F10" s="14">
        <f aca="true" t="shared" si="3" ref="F10:M10">+F9-F11</f>
        <v>9351</v>
      </c>
      <c r="G10" s="14">
        <f t="shared" si="3"/>
        <v>15840</v>
      </c>
      <c r="H10" s="14">
        <f t="shared" si="3"/>
        <v>17732</v>
      </c>
      <c r="I10" s="14">
        <f t="shared" si="3"/>
        <v>10428</v>
      </c>
      <c r="J10" s="14">
        <f t="shared" si="3"/>
        <v>12328</v>
      </c>
      <c r="K10" s="14">
        <f t="shared" si="3"/>
        <v>11623</v>
      </c>
      <c r="L10" s="14">
        <f t="shared" si="3"/>
        <v>5594</v>
      </c>
      <c r="M10" s="14">
        <f t="shared" si="3"/>
        <v>2811</v>
      </c>
      <c r="N10" s="12">
        <f t="shared" si="2"/>
        <v>127873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72823</v>
      </c>
      <c r="C12" s="14">
        <f>C13+C14+C15</f>
        <v>48130</v>
      </c>
      <c r="D12" s="14">
        <f>D13+D14+D15</f>
        <v>66594</v>
      </c>
      <c r="E12" s="14">
        <f>E13+E14+E15</f>
        <v>10437</v>
      </c>
      <c r="F12" s="14">
        <f aca="true" t="shared" si="4" ref="F12:M12">F13+F14+F15</f>
        <v>48993</v>
      </c>
      <c r="G12" s="14">
        <f t="shared" si="4"/>
        <v>73014</v>
      </c>
      <c r="H12" s="14">
        <f t="shared" si="4"/>
        <v>63827</v>
      </c>
      <c r="I12" s="14">
        <f t="shared" si="4"/>
        <v>74324</v>
      </c>
      <c r="J12" s="14">
        <f t="shared" si="4"/>
        <v>49749</v>
      </c>
      <c r="K12" s="14">
        <f t="shared" si="4"/>
        <v>69235</v>
      </c>
      <c r="L12" s="14">
        <f t="shared" si="4"/>
        <v>24313</v>
      </c>
      <c r="M12" s="14">
        <f t="shared" si="4"/>
        <v>13869</v>
      </c>
      <c r="N12" s="12">
        <f t="shared" si="2"/>
        <v>615308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34748</v>
      </c>
      <c r="C13" s="14">
        <v>24117</v>
      </c>
      <c r="D13" s="14">
        <v>32176</v>
      </c>
      <c r="E13" s="14">
        <v>5047</v>
      </c>
      <c r="F13" s="14">
        <v>24012</v>
      </c>
      <c r="G13" s="14">
        <v>35878</v>
      </c>
      <c r="H13" s="14">
        <v>32009</v>
      </c>
      <c r="I13" s="14">
        <v>36717</v>
      </c>
      <c r="J13" s="14">
        <v>22966</v>
      </c>
      <c r="K13" s="14">
        <v>31500</v>
      </c>
      <c r="L13" s="14">
        <v>11074</v>
      </c>
      <c r="M13" s="14">
        <v>5924</v>
      </c>
      <c r="N13" s="12">
        <f t="shared" si="2"/>
        <v>296168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37033</v>
      </c>
      <c r="C14" s="14">
        <v>22964</v>
      </c>
      <c r="D14" s="14">
        <v>33572</v>
      </c>
      <c r="E14" s="14">
        <v>5163</v>
      </c>
      <c r="F14" s="14">
        <v>24077</v>
      </c>
      <c r="G14" s="14">
        <v>35428</v>
      </c>
      <c r="H14" s="14">
        <v>30612</v>
      </c>
      <c r="I14" s="14">
        <v>36797</v>
      </c>
      <c r="J14" s="14">
        <v>25963</v>
      </c>
      <c r="K14" s="14">
        <v>36770</v>
      </c>
      <c r="L14" s="14">
        <v>12776</v>
      </c>
      <c r="M14" s="14">
        <v>7768</v>
      </c>
      <c r="N14" s="12">
        <f t="shared" si="2"/>
        <v>308923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1042</v>
      </c>
      <c r="C15" s="14">
        <v>1049</v>
      </c>
      <c r="D15" s="14">
        <v>846</v>
      </c>
      <c r="E15" s="14">
        <v>227</v>
      </c>
      <c r="F15" s="14">
        <v>904</v>
      </c>
      <c r="G15" s="14">
        <v>1708</v>
      </c>
      <c r="H15" s="14">
        <v>1206</v>
      </c>
      <c r="I15" s="14">
        <v>810</v>
      </c>
      <c r="J15" s="14">
        <v>820</v>
      </c>
      <c r="K15" s="14">
        <v>965</v>
      </c>
      <c r="L15" s="14">
        <v>463</v>
      </c>
      <c r="M15" s="14">
        <v>177</v>
      </c>
      <c r="N15" s="12">
        <f t="shared" si="2"/>
        <v>10217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13287</v>
      </c>
      <c r="C16" s="14">
        <f>C17+C18+C19</f>
        <v>7570</v>
      </c>
      <c r="D16" s="14">
        <f>D17+D18+D19</f>
        <v>10345</v>
      </c>
      <c r="E16" s="14">
        <f>E17+E18+E19</f>
        <v>1688</v>
      </c>
      <c r="F16" s="14">
        <f aca="true" t="shared" si="5" ref="F16:M16">F17+F18+F19</f>
        <v>8755</v>
      </c>
      <c r="G16" s="14">
        <f t="shared" si="5"/>
        <v>12686</v>
      </c>
      <c r="H16" s="14">
        <f t="shared" si="5"/>
        <v>10727</v>
      </c>
      <c r="I16" s="14">
        <f t="shared" si="5"/>
        <v>12613</v>
      </c>
      <c r="J16" s="14">
        <f t="shared" si="5"/>
        <v>8667</v>
      </c>
      <c r="K16" s="14">
        <f t="shared" si="5"/>
        <v>13784</v>
      </c>
      <c r="L16" s="14">
        <f t="shared" si="5"/>
        <v>3573</v>
      </c>
      <c r="M16" s="14">
        <f t="shared" si="5"/>
        <v>1756</v>
      </c>
      <c r="N16" s="12">
        <f t="shared" si="2"/>
        <v>105451</v>
      </c>
    </row>
    <row r="17" spans="1:25" ht="18.75" customHeight="1">
      <c r="A17" s="15" t="s">
        <v>16</v>
      </c>
      <c r="B17" s="14">
        <v>8090</v>
      </c>
      <c r="C17" s="14">
        <v>4915</v>
      </c>
      <c r="D17" s="14">
        <v>5700</v>
      </c>
      <c r="E17" s="14">
        <v>1012</v>
      </c>
      <c r="F17" s="14">
        <v>5151</v>
      </c>
      <c r="G17" s="14">
        <v>7484</v>
      </c>
      <c r="H17" s="14">
        <v>6525</v>
      </c>
      <c r="I17" s="14">
        <v>7611</v>
      </c>
      <c r="J17" s="14">
        <v>5169</v>
      </c>
      <c r="K17" s="14">
        <v>7783</v>
      </c>
      <c r="L17" s="14">
        <v>2007</v>
      </c>
      <c r="M17" s="14">
        <v>901</v>
      </c>
      <c r="N17" s="12">
        <f t="shared" si="2"/>
        <v>62348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4820</v>
      </c>
      <c r="C18" s="14">
        <v>2393</v>
      </c>
      <c r="D18" s="14">
        <v>4410</v>
      </c>
      <c r="E18" s="14">
        <v>600</v>
      </c>
      <c r="F18" s="14">
        <v>3347</v>
      </c>
      <c r="G18" s="14">
        <v>4735</v>
      </c>
      <c r="H18" s="14">
        <v>3889</v>
      </c>
      <c r="I18" s="14">
        <v>4775</v>
      </c>
      <c r="J18" s="14">
        <v>3287</v>
      </c>
      <c r="K18" s="14">
        <v>5785</v>
      </c>
      <c r="L18" s="14">
        <v>1501</v>
      </c>
      <c r="M18" s="14">
        <v>816</v>
      </c>
      <c r="N18" s="12">
        <f t="shared" si="2"/>
        <v>40358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377</v>
      </c>
      <c r="C19" s="14">
        <v>262</v>
      </c>
      <c r="D19" s="14">
        <v>235</v>
      </c>
      <c r="E19" s="14">
        <v>76</v>
      </c>
      <c r="F19" s="14">
        <v>257</v>
      </c>
      <c r="G19" s="14">
        <v>467</v>
      </c>
      <c r="H19" s="14">
        <v>313</v>
      </c>
      <c r="I19" s="14">
        <v>227</v>
      </c>
      <c r="J19" s="14">
        <v>211</v>
      </c>
      <c r="K19" s="14">
        <v>216</v>
      </c>
      <c r="L19" s="14">
        <v>65</v>
      </c>
      <c r="M19" s="14">
        <v>39</v>
      </c>
      <c r="N19" s="12">
        <f t="shared" si="2"/>
        <v>2745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52588</v>
      </c>
      <c r="C20" s="18">
        <f>C21+C22+C23</f>
        <v>29986</v>
      </c>
      <c r="D20" s="18">
        <f>D21+D22+D23</f>
        <v>37928</v>
      </c>
      <c r="E20" s="18">
        <f>E21+E22+E23</f>
        <v>6238</v>
      </c>
      <c r="F20" s="18">
        <f aca="true" t="shared" si="6" ref="F20:M20">F21+F22+F23</f>
        <v>30608</v>
      </c>
      <c r="G20" s="18">
        <f t="shared" si="6"/>
        <v>42579</v>
      </c>
      <c r="H20" s="18">
        <f t="shared" si="6"/>
        <v>41210</v>
      </c>
      <c r="I20" s="18">
        <f t="shared" si="6"/>
        <v>52377</v>
      </c>
      <c r="J20" s="18">
        <f t="shared" si="6"/>
        <v>32008</v>
      </c>
      <c r="K20" s="18">
        <f t="shared" si="6"/>
        <v>55490</v>
      </c>
      <c r="L20" s="18">
        <f t="shared" si="6"/>
        <v>15959</v>
      </c>
      <c r="M20" s="18">
        <f t="shared" si="6"/>
        <v>8245</v>
      </c>
      <c r="N20" s="12">
        <f aca="true" t="shared" si="7" ref="N20:N26">SUM(B20:M20)</f>
        <v>405216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28810</v>
      </c>
      <c r="C21" s="14">
        <v>18005</v>
      </c>
      <c r="D21" s="14">
        <v>20902</v>
      </c>
      <c r="E21" s="14">
        <v>3470</v>
      </c>
      <c r="F21" s="14">
        <v>17628</v>
      </c>
      <c r="G21" s="14">
        <v>24130</v>
      </c>
      <c r="H21" s="14">
        <v>24575</v>
      </c>
      <c r="I21" s="14">
        <v>29412</v>
      </c>
      <c r="J21" s="14">
        <v>17616</v>
      </c>
      <c r="K21" s="14">
        <v>28983</v>
      </c>
      <c r="L21" s="14">
        <v>8709</v>
      </c>
      <c r="M21" s="14">
        <v>4290</v>
      </c>
      <c r="N21" s="12">
        <f t="shared" si="7"/>
        <v>226530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23216</v>
      </c>
      <c r="C22" s="14">
        <v>11551</v>
      </c>
      <c r="D22" s="14">
        <v>16623</v>
      </c>
      <c r="E22" s="14">
        <v>2668</v>
      </c>
      <c r="F22" s="14">
        <v>12603</v>
      </c>
      <c r="G22" s="14">
        <v>17770</v>
      </c>
      <c r="H22" s="14">
        <v>16147</v>
      </c>
      <c r="I22" s="14">
        <v>22556</v>
      </c>
      <c r="J22" s="14">
        <v>14005</v>
      </c>
      <c r="K22" s="14">
        <v>25983</v>
      </c>
      <c r="L22" s="14">
        <v>7098</v>
      </c>
      <c r="M22" s="14">
        <v>3882</v>
      </c>
      <c r="N22" s="12">
        <f t="shared" si="7"/>
        <v>174102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562</v>
      </c>
      <c r="C23" s="14">
        <v>430</v>
      </c>
      <c r="D23" s="14">
        <v>403</v>
      </c>
      <c r="E23" s="14">
        <v>100</v>
      </c>
      <c r="F23" s="14">
        <v>377</v>
      </c>
      <c r="G23" s="14">
        <v>679</v>
      </c>
      <c r="H23" s="14">
        <v>488</v>
      </c>
      <c r="I23" s="14">
        <v>409</v>
      </c>
      <c r="J23" s="14">
        <v>387</v>
      </c>
      <c r="K23" s="14">
        <v>524</v>
      </c>
      <c r="L23" s="14">
        <v>152</v>
      </c>
      <c r="M23" s="14">
        <v>73</v>
      </c>
      <c r="N23" s="12">
        <f t="shared" si="7"/>
        <v>4584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71604</v>
      </c>
      <c r="C24" s="14">
        <f>C25+C26</f>
        <v>45980</v>
      </c>
      <c r="D24" s="14">
        <f>D25+D26</f>
        <v>51789</v>
      </c>
      <c r="E24" s="14">
        <f>E25+E26</f>
        <v>9892</v>
      </c>
      <c r="F24" s="14">
        <f aca="true" t="shared" si="8" ref="F24:M24">F25+F26</f>
        <v>46333</v>
      </c>
      <c r="G24" s="14">
        <f t="shared" si="8"/>
        <v>65085</v>
      </c>
      <c r="H24" s="14">
        <f t="shared" si="8"/>
        <v>55650</v>
      </c>
      <c r="I24" s="14">
        <f t="shared" si="8"/>
        <v>52923</v>
      </c>
      <c r="J24" s="14">
        <f t="shared" si="8"/>
        <v>40095</v>
      </c>
      <c r="K24" s="14">
        <f t="shared" si="8"/>
        <v>46675</v>
      </c>
      <c r="L24" s="14">
        <f t="shared" si="8"/>
        <v>13319</v>
      </c>
      <c r="M24" s="14">
        <f t="shared" si="8"/>
        <v>5973</v>
      </c>
      <c r="N24" s="12">
        <f t="shared" si="7"/>
        <v>505318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38196</v>
      </c>
      <c r="C25" s="14">
        <v>27084</v>
      </c>
      <c r="D25" s="14">
        <v>30486</v>
      </c>
      <c r="E25" s="14">
        <v>6185</v>
      </c>
      <c r="F25" s="14">
        <v>27408</v>
      </c>
      <c r="G25" s="14">
        <v>39381</v>
      </c>
      <c r="H25" s="14">
        <v>34279</v>
      </c>
      <c r="I25" s="14">
        <v>27846</v>
      </c>
      <c r="J25" s="14">
        <v>23827</v>
      </c>
      <c r="K25" s="14">
        <v>24967</v>
      </c>
      <c r="L25" s="14">
        <v>7145</v>
      </c>
      <c r="M25" s="14">
        <v>3091</v>
      </c>
      <c r="N25" s="12">
        <f t="shared" si="7"/>
        <v>289895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33408</v>
      </c>
      <c r="C26" s="14">
        <v>18896</v>
      </c>
      <c r="D26" s="14">
        <v>21303</v>
      </c>
      <c r="E26" s="14">
        <v>3707</v>
      </c>
      <c r="F26" s="14">
        <v>18925</v>
      </c>
      <c r="G26" s="14">
        <v>25704</v>
      </c>
      <c r="H26" s="14">
        <v>21371</v>
      </c>
      <c r="I26" s="14">
        <v>25077</v>
      </c>
      <c r="J26" s="14">
        <v>16268</v>
      </c>
      <c r="K26" s="14">
        <v>21708</v>
      </c>
      <c r="L26" s="14">
        <v>6174</v>
      </c>
      <c r="M26" s="14">
        <v>2882</v>
      </c>
      <c r="N26" s="12">
        <f t="shared" si="7"/>
        <v>215423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459847.38931654</v>
      </c>
      <c r="C36" s="61">
        <f aca="true" t="shared" si="11" ref="C36:M36">C37+C38+C39+C40</f>
        <v>285525.80823</v>
      </c>
      <c r="D36" s="61">
        <f t="shared" si="11"/>
        <v>335757.50793940003</v>
      </c>
      <c r="E36" s="61">
        <f t="shared" si="11"/>
        <v>75301.6588432</v>
      </c>
      <c r="F36" s="61">
        <f t="shared" si="11"/>
        <v>306466.360882</v>
      </c>
      <c r="G36" s="61">
        <f t="shared" si="11"/>
        <v>353162.5416</v>
      </c>
      <c r="H36" s="61">
        <f t="shared" si="11"/>
        <v>373793.9514</v>
      </c>
      <c r="I36" s="61">
        <f t="shared" si="11"/>
        <v>390429.534947</v>
      </c>
      <c r="J36" s="61">
        <f t="shared" si="11"/>
        <v>310030.2081521</v>
      </c>
      <c r="K36" s="61">
        <f t="shared" si="11"/>
        <v>408152.53731632</v>
      </c>
      <c r="L36" s="61">
        <f t="shared" si="11"/>
        <v>154810.57948394</v>
      </c>
      <c r="M36" s="61">
        <f t="shared" si="11"/>
        <v>78989.97789823999</v>
      </c>
      <c r="N36" s="61">
        <f>N37+N38+N39+N40</f>
        <v>3532268.056008741</v>
      </c>
    </row>
    <row r="37" spans="1:14" ht="18.75" customHeight="1">
      <c r="A37" s="58" t="s">
        <v>55</v>
      </c>
      <c r="B37" s="55">
        <f aca="true" t="shared" si="12" ref="B37:M37">B29*B7</f>
        <v>457988.41079999995</v>
      </c>
      <c r="C37" s="55">
        <f t="shared" si="12"/>
        <v>283983.544</v>
      </c>
      <c r="D37" s="55">
        <f t="shared" si="12"/>
        <v>324464.4624</v>
      </c>
      <c r="E37" s="55">
        <f t="shared" si="12"/>
        <v>74841.9298</v>
      </c>
      <c r="F37" s="55">
        <f t="shared" si="12"/>
        <v>305220.76</v>
      </c>
      <c r="G37" s="55">
        <f t="shared" si="12"/>
        <v>351567.32200000004</v>
      </c>
      <c r="H37" s="55">
        <f t="shared" si="12"/>
        <v>371955.609</v>
      </c>
      <c r="I37" s="55">
        <f t="shared" si="12"/>
        <v>389035.734</v>
      </c>
      <c r="J37" s="55">
        <f t="shared" si="12"/>
        <v>308820.9293</v>
      </c>
      <c r="K37" s="55">
        <f t="shared" si="12"/>
        <v>406780.3883</v>
      </c>
      <c r="L37" s="55">
        <f t="shared" si="12"/>
        <v>154001.8562</v>
      </c>
      <c r="M37" s="55">
        <f t="shared" si="12"/>
        <v>78510.0122</v>
      </c>
      <c r="N37" s="57">
        <f>SUM(B37:M37)</f>
        <v>3507170.9580000006</v>
      </c>
    </row>
    <row r="38" spans="1:14" ht="18.75" customHeight="1">
      <c r="A38" s="58" t="s">
        <v>56</v>
      </c>
      <c r="B38" s="55">
        <f aca="true" t="shared" si="13" ref="B38:M38">B30*B7</f>
        <v>-1398.10148346</v>
      </c>
      <c r="C38" s="55">
        <f t="shared" si="13"/>
        <v>-850.25577</v>
      </c>
      <c r="D38" s="55">
        <f t="shared" si="13"/>
        <v>-992.2644605999999</v>
      </c>
      <c r="E38" s="55">
        <f t="shared" si="13"/>
        <v>-186.5509568</v>
      </c>
      <c r="F38" s="55">
        <f t="shared" si="13"/>
        <v>-915.799118</v>
      </c>
      <c r="G38" s="55">
        <f t="shared" si="13"/>
        <v>-1066.9404000000002</v>
      </c>
      <c r="H38" s="55">
        <f t="shared" si="13"/>
        <v>-1059.2176</v>
      </c>
      <c r="I38" s="55">
        <f t="shared" si="13"/>
        <v>-1152.799053</v>
      </c>
      <c r="J38" s="55">
        <f t="shared" si="13"/>
        <v>-909.3211479</v>
      </c>
      <c r="K38" s="55">
        <f t="shared" si="13"/>
        <v>-1230.09098368</v>
      </c>
      <c r="L38" s="55">
        <f t="shared" si="13"/>
        <v>-462.43671606</v>
      </c>
      <c r="M38" s="55">
        <f t="shared" si="13"/>
        <v>-239.07430176</v>
      </c>
      <c r="N38" s="25">
        <f>SUM(B38:M38)</f>
        <v>-10462.851991259999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-58508.6</v>
      </c>
      <c r="C42" s="25">
        <f aca="true" t="shared" si="15" ref="C42:M42">+C43+C46+C54+C55</f>
        <v>-50137.2</v>
      </c>
      <c r="D42" s="25">
        <f t="shared" si="15"/>
        <v>-46101.6</v>
      </c>
      <c r="E42" s="25">
        <f t="shared" si="15"/>
        <v>-5483.4</v>
      </c>
      <c r="F42" s="25">
        <f t="shared" si="15"/>
        <v>-35533.8</v>
      </c>
      <c r="G42" s="25">
        <f t="shared" si="15"/>
        <v>-60192</v>
      </c>
      <c r="H42" s="25">
        <f t="shared" si="15"/>
        <v>-67381.6</v>
      </c>
      <c r="I42" s="25">
        <f t="shared" si="15"/>
        <v>-39626.4</v>
      </c>
      <c r="J42" s="25">
        <f t="shared" si="15"/>
        <v>-46846.4</v>
      </c>
      <c r="K42" s="25">
        <f t="shared" si="15"/>
        <v>-44167.4</v>
      </c>
      <c r="L42" s="25">
        <f t="shared" si="15"/>
        <v>-21257.2</v>
      </c>
      <c r="M42" s="25">
        <f t="shared" si="15"/>
        <v>-10681.8</v>
      </c>
      <c r="N42" s="25">
        <f>+N43+N46+N54+N55</f>
        <v>-485917.4</v>
      </c>
    </row>
    <row r="43" spans="1:14" ht="18.75" customHeight="1">
      <c r="A43" s="17" t="s">
        <v>60</v>
      </c>
      <c r="B43" s="26">
        <f>B44+B45</f>
        <v>-58508.6</v>
      </c>
      <c r="C43" s="26">
        <f>C44+C45</f>
        <v>-50137.2</v>
      </c>
      <c r="D43" s="26">
        <f>D44+D45</f>
        <v>-46101.6</v>
      </c>
      <c r="E43" s="26">
        <f>E44+E45</f>
        <v>-5483.4</v>
      </c>
      <c r="F43" s="26">
        <f aca="true" t="shared" si="16" ref="F43:M43">F44+F45</f>
        <v>-35533.8</v>
      </c>
      <c r="G43" s="26">
        <f t="shared" si="16"/>
        <v>-60192</v>
      </c>
      <c r="H43" s="26">
        <f t="shared" si="16"/>
        <v>-67381.6</v>
      </c>
      <c r="I43" s="26">
        <f t="shared" si="16"/>
        <v>-39626.4</v>
      </c>
      <c r="J43" s="26">
        <f t="shared" si="16"/>
        <v>-46846.4</v>
      </c>
      <c r="K43" s="26">
        <f t="shared" si="16"/>
        <v>-44167.4</v>
      </c>
      <c r="L43" s="26">
        <f t="shared" si="16"/>
        <v>-21257.2</v>
      </c>
      <c r="M43" s="26">
        <f t="shared" si="16"/>
        <v>-10681.8</v>
      </c>
      <c r="N43" s="25">
        <f aca="true" t="shared" si="17" ref="N43:N55">SUM(B43:M43)</f>
        <v>-485917.4</v>
      </c>
    </row>
    <row r="44" spans="1:25" ht="18.75" customHeight="1">
      <c r="A44" s="13" t="s">
        <v>61</v>
      </c>
      <c r="B44" s="20">
        <f>ROUND(-B9*$D$3,2)</f>
        <v>-58508.6</v>
      </c>
      <c r="C44" s="20">
        <f>ROUND(-C9*$D$3,2)</f>
        <v>-50137.2</v>
      </c>
      <c r="D44" s="20">
        <f>ROUND(-D9*$D$3,2)</f>
        <v>-46101.6</v>
      </c>
      <c r="E44" s="20">
        <f>ROUND(-E9*$D$3,2)</f>
        <v>-5483.4</v>
      </c>
      <c r="F44" s="20">
        <f aca="true" t="shared" si="18" ref="F44:M44">ROUND(-F9*$D$3,2)</f>
        <v>-35533.8</v>
      </c>
      <c r="G44" s="20">
        <f t="shared" si="18"/>
        <v>-60192</v>
      </c>
      <c r="H44" s="20">
        <f t="shared" si="18"/>
        <v>-67381.6</v>
      </c>
      <c r="I44" s="20">
        <f t="shared" si="18"/>
        <v>-39626.4</v>
      </c>
      <c r="J44" s="20">
        <f t="shared" si="18"/>
        <v>-46846.4</v>
      </c>
      <c r="K44" s="20">
        <f t="shared" si="18"/>
        <v>-44167.4</v>
      </c>
      <c r="L44" s="20">
        <f t="shared" si="18"/>
        <v>-21257.2</v>
      </c>
      <c r="M44" s="20">
        <f t="shared" si="18"/>
        <v>-10681.8</v>
      </c>
      <c r="N44" s="47">
        <f t="shared" si="17"/>
        <v>-485917.4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401338.78931654</v>
      </c>
      <c r="C57" s="29">
        <f t="shared" si="21"/>
        <v>235388.60823</v>
      </c>
      <c r="D57" s="29">
        <f t="shared" si="21"/>
        <v>289655.90793940006</v>
      </c>
      <c r="E57" s="29">
        <f t="shared" si="21"/>
        <v>69818.2588432</v>
      </c>
      <c r="F57" s="29">
        <f t="shared" si="21"/>
        <v>270932.560882</v>
      </c>
      <c r="G57" s="29">
        <f t="shared" si="21"/>
        <v>292970.5416</v>
      </c>
      <c r="H57" s="29">
        <f t="shared" si="21"/>
        <v>306412.35140000004</v>
      </c>
      <c r="I57" s="29">
        <f t="shared" si="21"/>
        <v>350803.13494699995</v>
      </c>
      <c r="J57" s="29">
        <f t="shared" si="21"/>
        <v>263183.80815209995</v>
      </c>
      <c r="K57" s="29">
        <f t="shared" si="21"/>
        <v>363985.13731632</v>
      </c>
      <c r="L57" s="29">
        <f t="shared" si="21"/>
        <v>133553.37948394</v>
      </c>
      <c r="M57" s="29">
        <f t="shared" si="21"/>
        <v>68308.17789823998</v>
      </c>
      <c r="N57" s="29">
        <f>SUM(B57:M57)</f>
        <v>3046350.6560087404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401338.79000000004</v>
      </c>
      <c r="C60" s="36">
        <f aca="true" t="shared" si="22" ref="C60:M60">SUM(C61:C74)</f>
        <v>235388.61000000002</v>
      </c>
      <c r="D60" s="36">
        <f t="shared" si="22"/>
        <v>289655.91</v>
      </c>
      <c r="E60" s="36">
        <f t="shared" si="22"/>
        <v>69818.26</v>
      </c>
      <c r="F60" s="36">
        <f t="shared" si="22"/>
        <v>270932.56</v>
      </c>
      <c r="G60" s="36">
        <f t="shared" si="22"/>
        <v>292970.54</v>
      </c>
      <c r="H60" s="36">
        <f t="shared" si="22"/>
        <v>306412.35</v>
      </c>
      <c r="I60" s="36">
        <f t="shared" si="22"/>
        <v>350803.13</v>
      </c>
      <c r="J60" s="36">
        <f t="shared" si="22"/>
        <v>263183.81</v>
      </c>
      <c r="K60" s="36">
        <f t="shared" si="22"/>
        <v>363985.14</v>
      </c>
      <c r="L60" s="36">
        <f t="shared" si="22"/>
        <v>133553.38</v>
      </c>
      <c r="M60" s="36">
        <f t="shared" si="22"/>
        <v>68308.18</v>
      </c>
      <c r="N60" s="29">
        <f>SUM(N61:N74)</f>
        <v>3046350.66</v>
      </c>
    </row>
    <row r="61" spans="1:15" ht="18.75" customHeight="1">
      <c r="A61" s="17" t="s">
        <v>75</v>
      </c>
      <c r="B61" s="36">
        <v>76787.15</v>
      </c>
      <c r="C61" s="36">
        <v>70294.1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147081.25</v>
      </c>
      <c r="O61"/>
    </row>
    <row r="62" spans="1:15" ht="18.75" customHeight="1">
      <c r="A62" s="17" t="s">
        <v>76</v>
      </c>
      <c r="B62" s="36">
        <v>324551.64</v>
      </c>
      <c r="C62" s="36">
        <v>165094.51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489646.15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289655.91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289655.91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69818.26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69818.26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270932.56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270932.56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292970.54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292970.54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240241.69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240241.69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66170.66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66170.66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350803.13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350803.13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263183.81</v>
      </c>
      <c r="K70" s="35">
        <v>0</v>
      </c>
      <c r="L70" s="35">
        <v>0</v>
      </c>
      <c r="M70" s="35">
        <v>0</v>
      </c>
      <c r="N70" s="29">
        <f t="shared" si="23"/>
        <v>263183.81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363985.14</v>
      </c>
      <c r="L71" s="35">
        <v>0</v>
      </c>
      <c r="M71" s="62"/>
      <c r="N71" s="26">
        <f t="shared" si="23"/>
        <v>363985.14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133553.38</v>
      </c>
      <c r="M72" s="35">
        <v>0</v>
      </c>
      <c r="N72" s="29">
        <f t="shared" si="23"/>
        <v>133553.38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68308.18</v>
      </c>
      <c r="N73" s="26">
        <f t="shared" si="23"/>
        <v>68308.18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2.2886748697882235</v>
      </c>
      <c r="C78" s="45">
        <v>2.241730341868955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1.9868575081436695</v>
      </c>
      <c r="C79" s="45">
        <v>1.87640016397872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1.8213392282446252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2.535580134796956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2.127647604012774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1.688125186898912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1.9860327190796434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1.9425427426723836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1.926477363861545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2.1703655530189643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2.0738720539224724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2.4667863775764047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2.4189985269259506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2016-08-22T12:00:25Z</dcterms:modified>
  <cp:category/>
  <cp:version/>
  <cp:contentType/>
  <cp:contentStatus/>
</cp:coreProperties>
</file>