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<sst xmlns="http://schemas.openxmlformats.org/spreadsheetml/2006/main" count="105" uniqueCount="103">
  <si>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</si>
  <si>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</si>
  <si>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</si>
  <si>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</si>
  <si>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</si>
  <si>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</si>
  <si>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</si>
  <si>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</si>
  <si>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</si>
  <si>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</si>
  <si>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</si>
  <si>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</si>
  <si>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</si>
  <si>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</si>
  <si>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</si>
  <si>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</si>
  <si>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</si>
  <si>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</si>
  <si>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</si>
  <si>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</si>
  <si>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</si>
  <si>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</si>
  <si>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</si>
  <si>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</si>
  <si>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</si>
  <si>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</si>
  <si>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</si>
  <si>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</si>
  <si>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</si>
  <si>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</si>
  <si>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</si>
  <si>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</si>
  <si>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</si>
  <si>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</si>
  <si>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</si>
  <si>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</si>
  <si>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</si>
  <si>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</si>
  <si>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</si>
  <si>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</si>
  <si>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</si>
  <si>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</si>
  <si>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</si>
  <si>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</si>
  <si>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</si>
  <si>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</si>
  <si>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</si>
  <si>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</si>
  <si>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</si>
  <si>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</si>
  <si>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</si>
  <si>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</si>
  <si>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</si>
  <si>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</si>
  <si>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</si>
  <si>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</si>
  <si>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</si>
  <si>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</si>
  <si>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</si>
  <si>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</si>
  <si>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</si>
  <si>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</si>
  <si>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</si>
  <si>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</si>
  <si>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</si>
  <si>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</si>
  <si>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</si>
  <si>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</si>
  <si>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</si>
  <si>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</si>
  <si>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</si>
  <si>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</si>
  <si>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</si>
  <si>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</si>
  <si>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</si>
  <si>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</si>
  <si>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</si>
  <si>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</si>
  <si>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</si>
  <si>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</si>
  <si>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</si>
  <si>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</si>
  <si>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</si>
  <si>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</si>
  <si>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</si>
  <si>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</si>
  <si>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</si>
  <si>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</si>
  <si>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</si>
  <si>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</si>
  <si>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</si>
  <si>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</si>
  <si>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</si>
  <si>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</si>
  <si>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</si>
  <si>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</si>
  <si>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</si>
  <si>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</si>
  <si>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</si>
  <si>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</si>
  <si>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</si>
  <si>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</si>
  <si>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13/08/16 - VENCIMENTO 22/08/16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</si>
</sst>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374123</v>
      </c>
      <c r="C7" s="10">
        <f>C8+C20+C24</f>
        <v>256138</v>
      </c>
      <c r="D7" s="10">
        <f>D8+D20+D24</f>
        <v>303616</v>
      </c>
      <c r="E7" s="10">
        <f>E8+E20+E24</f>
        <v>55423</v>
      </c>
      <c r="F7" s="10">
        <f aca="true" t="shared" si="0" ref="F7:M7">F8+F20+F24</f>
        <v>229864</v>
      </c>
      <c r="G7" s="10">
        <f t="shared" si="0"/>
        <v>370874</v>
      </c>
      <c r="H7" s="10">
        <f t="shared" si="0"/>
        <v>340815</v>
      </c>
      <c r="I7" s="10">
        <f t="shared" si="0"/>
        <v>320214</v>
      </c>
      <c r="J7" s="10">
        <f t="shared" si="0"/>
        <v>232786</v>
      </c>
      <c r="K7" s="10">
        <f t="shared" si="0"/>
        <v>296531</v>
      </c>
      <c r="L7" s="10">
        <f t="shared" si="0"/>
        <v>100939</v>
      </c>
      <c r="M7" s="10">
        <f t="shared" si="0"/>
        <v>55509</v>
      </c>
      <c r="N7" s="10">
        <f>+N8+N20+N24</f>
        <v>2936832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171067</v>
      </c>
      <c r="C8" s="12">
        <f>+C9+C12+C16</f>
        <v>125233</v>
      </c>
      <c r="D8" s="12">
        <f>+D9+D12+D16</f>
        <v>159044</v>
      </c>
      <c r="E8" s="12">
        <f>+E9+E12+E16</f>
        <v>26867</v>
      </c>
      <c r="F8" s="12">
        <f aca="true" t="shared" si="1" ref="F8:M8">+F9+F12+F16</f>
        <v>110287</v>
      </c>
      <c r="G8" s="12">
        <f t="shared" si="1"/>
        <v>184172</v>
      </c>
      <c r="H8" s="12">
        <f t="shared" si="1"/>
        <v>169139</v>
      </c>
      <c r="I8" s="12">
        <f t="shared" si="1"/>
        <v>159146</v>
      </c>
      <c r="J8" s="12">
        <f t="shared" si="1"/>
        <v>118903</v>
      </c>
      <c r="K8" s="12">
        <f t="shared" si="1"/>
        <v>145749</v>
      </c>
      <c r="L8" s="12">
        <f t="shared" si="1"/>
        <v>54523</v>
      </c>
      <c r="M8" s="12">
        <f t="shared" si="1"/>
        <v>31725</v>
      </c>
      <c r="N8" s="12">
        <f>SUM(B8:M8)</f>
        <v>1455855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19540</v>
      </c>
      <c r="C9" s="14">
        <v>18920</v>
      </c>
      <c r="D9" s="14">
        <v>15345</v>
      </c>
      <c r="E9" s="14">
        <v>2244</v>
      </c>
      <c r="F9" s="14">
        <v>11344</v>
      </c>
      <c r="G9" s="14">
        <v>22463</v>
      </c>
      <c r="H9" s="14">
        <v>25802</v>
      </c>
      <c r="I9" s="14">
        <v>12987</v>
      </c>
      <c r="J9" s="14">
        <v>16537</v>
      </c>
      <c r="K9" s="14">
        <v>13936</v>
      </c>
      <c r="L9" s="14">
        <v>7387</v>
      </c>
      <c r="M9" s="14">
        <v>4307</v>
      </c>
      <c r="N9" s="12">
        <f aca="true" t="shared" si="2" ref="N9:N19">SUM(B9:M9)</f>
        <v>170812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19540</v>
      </c>
      <c r="C10" s="14">
        <f>+C9-C11</f>
        <v>18920</v>
      </c>
      <c r="D10" s="14">
        <f>+D9-D11</f>
        <v>15345</v>
      </c>
      <c r="E10" s="14">
        <f>+E9-E11</f>
        <v>2244</v>
      </c>
      <c r="F10" s="14">
        <f aca="true" t="shared" si="3" ref="F10:M10">+F9-F11</f>
        <v>11344</v>
      </c>
      <c r="G10" s="14">
        <f t="shared" si="3"/>
        <v>22463</v>
      </c>
      <c r="H10" s="14">
        <f t="shared" si="3"/>
        <v>25802</v>
      </c>
      <c r="I10" s="14">
        <f t="shared" si="3"/>
        <v>12987</v>
      </c>
      <c r="J10" s="14">
        <f t="shared" si="3"/>
        <v>16537</v>
      </c>
      <c r="K10" s="14">
        <f t="shared" si="3"/>
        <v>13936</v>
      </c>
      <c r="L10" s="14">
        <f t="shared" si="3"/>
        <v>7387</v>
      </c>
      <c r="M10" s="14">
        <f t="shared" si="3"/>
        <v>4307</v>
      </c>
      <c r="N10" s="12">
        <f t="shared" si="2"/>
        <v>170812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129682</v>
      </c>
      <c r="C12" s="14">
        <f>C13+C14+C15</f>
        <v>92578</v>
      </c>
      <c r="D12" s="14">
        <f>D13+D14+D15</f>
        <v>125429</v>
      </c>
      <c r="E12" s="14">
        <f>E13+E14+E15</f>
        <v>21390</v>
      </c>
      <c r="F12" s="14">
        <f aca="true" t="shared" si="4" ref="F12:M12">F13+F14+F15</f>
        <v>84941</v>
      </c>
      <c r="G12" s="14">
        <f t="shared" si="4"/>
        <v>138658</v>
      </c>
      <c r="H12" s="14">
        <f t="shared" si="4"/>
        <v>123866</v>
      </c>
      <c r="I12" s="14">
        <f t="shared" si="4"/>
        <v>125450</v>
      </c>
      <c r="J12" s="14">
        <f t="shared" si="4"/>
        <v>87798</v>
      </c>
      <c r="K12" s="14">
        <f t="shared" si="4"/>
        <v>111527</v>
      </c>
      <c r="L12" s="14">
        <f t="shared" si="4"/>
        <v>41391</v>
      </c>
      <c r="M12" s="14">
        <f t="shared" si="4"/>
        <v>24540</v>
      </c>
      <c r="N12" s="12">
        <f t="shared" si="2"/>
        <v>1107250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63533</v>
      </c>
      <c r="C13" s="14">
        <v>47561</v>
      </c>
      <c r="D13" s="14">
        <v>61997</v>
      </c>
      <c r="E13" s="14">
        <v>10601</v>
      </c>
      <c r="F13" s="14">
        <v>41889</v>
      </c>
      <c r="G13" s="14">
        <v>69396</v>
      </c>
      <c r="H13" s="14">
        <v>64242</v>
      </c>
      <c r="I13" s="14">
        <v>63224</v>
      </c>
      <c r="J13" s="14">
        <v>42724</v>
      </c>
      <c r="K13" s="14">
        <v>53064</v>
      </c>
      <c r="L13" s="14">
        <v>19461</v>
      </c>
      <c r="M13" s="14">
        <v>11247</v>
      </c>
      <c r="N13" s="12">
        <f t="shared" si="2"/>
        <v>548939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63679</v>
      </c>
      <c r="C14" s="14">
        <v>42374</v>
      </c>
      <c r="D14" s="14">
        <v>61506</v>
      </c>
      <c r="E14" s="14">
        <v>10223</v>
      </c>
      <c r="F14" s="14">
        <v>41036</v>
      </c>
      <c r="G14" s="14">
        <v>64707</v>
      </c>
      <c r="H14" s="14">
        <v>56641</v>
      </c>
      <c r="I14" s="14">
        <v>60425</v>
      </c>
      <c r="J14" s="14">
        <v>43152</v>
      </c>
      <c r="K14" s="14">
        <v>56640</v>
      </c>
      <c r="L14" s="14">
        <v>21062</v>
      </c>
      <c r="M14" s="14">
        <v>12880</v>
      </c>
      <c r="N14" s="12">
        <f t="shared" si="2"/>
        <v>534325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2470</v>
      </c>
      <c r="C15" s="14">
        <v>2643</v>
      </c>
      <c r="D15" s="14">
        <v>1926</v>
      </c>
      <c r="E15" s="14">
        <v>566</v>
      </c>
      <c r="F15" s="14">
        <v>2016</v>
      </c>
      <c r="G15" s="14">
        <v>4555</v>
      </c>
      <c r="H15" s="14">
        <v>2983</v>
      </c>
      <c r="I15" s="14">
        <v>1801</v>
      </c>
      <c r="J15" s="14">
        <v>1922</v>
      </c>
      <c r="K15" s="14">
        <v>1823</v>
      </c>
      <c r="L15" s="14">
        <v>868</v>
      </c>
      <c r="M15" s="14">
        <v>413</v>
      </c>
      <c r="N15" s="12">
        <f t="shared" si="2"/>
        <v>23986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21845</v>
      </c>
      <c r="C16" s="14">
        <f>C17+C18+C19</f>
        <v>13735</v>
      </c>
      <c r="D16" s="14">
        <f>D17+D18+D19</f>
        <v>18270</v>
      </c>
      <c r="E16" s="14">
        <f>E17+E18+E19</f>
        <v>3233</v>
      </c>
      <c r="F16" s="14">
        <f aca="true" t="shared" si="5" ref="F16:M16">F17+F18+F19</f>
        <v>14002</v>
      </c>
      <c r="G16" s="14">
        <f t="shared" si="5"/>
        <v>23051</v>
      </c>
      <c r="H16" s="14">
        <f t="shared" si="5"/>
        <v>19471</v>
      </c>
      <c r="I16" s="14">
        <f t="shared" si="5"/>
        <v>20709</v>
      </c>
      <c r="J16" s="14">
        <f t="shared" si="5"/>
        <v>14568</v>
      </c>
      <c r="K16" s="14">
        <f t="shared" si="5"/>
        <v>20286</v>
      </c>
      <c r="L16" s="14">
        <f t="shared" si="5"/>
        <v>5745</v>
      </c>
      <c r="M16" s="14">
        <f t="shared" si="5"/>
        <v>2878</v>
      </c>
      <c r="N16" s="12">
        <f t="shared" si="2"/>
        <v>177793</v>
      </c>
    </row>
    <row r="17" spans="1:25" ht="18.75" customHeight="1">
      <c r="A17" s="15" t="s">
        <v>16</v>
      </c>
      <c r="B17" s="14">
        <v>12827</v>
      </c>
      <c r="C17" s="14">
        <v>8703</v>
      </c>
      <c r="D17" s="14">
        <v>9467</v>
      </c>
      <c r="E17" s="14">
        <v>1892</v>
      </c>
      <c r="F17" s="14">
        <v>7920</v>
      </c>
      <c r="G17" s="14">
        <v>13429</v>
      </c>
      <c r="H17" s="14">
        <v>11387</v>
      </c>
      <c r="I17" s="14">
        <v>12408</v>
      </c>
      <c r="J17" s="14">
        <v>8447</v>
      </c>
      <c r="K17" s="14">
        <v>11544</v>
      </c>
      <c r="L17" s="14">
        <v>3211</v>
      </c>
      <c r="M17" s="14">
        <v>1553</v>
      </c>
      <c r="N17" s="12">
        <f t="shared" si="2"/>
        <v>102788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8379</v>
      </c>
      <c r="C18" s="14">
        <v>4454</v>
      </c>
      <c r="D18" s="14">
        <v>8347</v>
      </c>
      <c r="E18" s="14">
        <v>1236</v>
      </c>
      <c r="F18" s="14">
        <v>5569</v>
      </c>
      <c r="G18" s="14">
        <v>8574</v>
      </c>
      <c r="H18" s="14">
        <v>7494</v>
      </c>
      <c r="I18" s="14">
        <v>7950</v>
      </c>
      <c r="J18" s="14">
        <v>5703</v>
      </c>
      <c r="K18" s="14">
        <v>8384</v>
      </c>
      <c r="L18" s="14">
        <v>2379</v>
      </c>
      <c r="M18" s="14">
        <v>1259</v>
      </c>
      <c r="N18" s="12">
        <f t="shared" si="2"/>
        <v>69728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639</v>
      </c>
      <c r="C19" s="14">
        <v>578</v>
      </c>
      <c r="D19" s="14">
        <v>456</v>
      </c>
      <c r="E19" s="14">
        <v>105</v>
      </c>
      <c r="F19" s="14">
        <v>513</v>
      </c>
      <c r="G19" s="14">
        <v>1048</v>
      </c>
      <c r="H19" s="14">
        <v>590</v>
      </c>
      <c r="I19" s="14">
        <v>351</v>
      </c>
      <c r="J19" s="14">
        <v>418</v>
      </c>
      <c r="K19" s="14">
        <v>358</v>
      </c>
      <c r="L19" s="14">
        <v>155</v>
      </c>
      <c r="M19" s="14">
        <v>66</v>
      </c>
      <c r="N19" s="12">
        <f t="shared" si="2"/>
        <v>5277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89904</v>
      </c>
      <c r="C20" s="18">
        <f>C21+C22+C23</f>
        <v>53026</v>
      </c>
      <c r="D20" s="18">
        <f>D21+D22+D23</f>
        <v>60590</v>
      </c>
      <c r="E20" s="18">
        <f>E21+E22+E23</f>
        <v>11016</v>
      </c>
      <c r="F20" s="18">
        <f aca="true" t="shared" si="6" ref="F20:M20">F21+F22+F23</f>
        <v>47067</v>
      </c>
      <c r="G20" s="18">
        <f t="shared" si="6"/>
        <v>74973</v>
      </c>
      <c r="H20" s="18">
        <f t="shared" si="6"/>
        <v>76556</v>
      </c>
      <c r="I20" s="18">
        <f t="shared" si="6"/>
        <v>77988</v>
      </c>
      <c r="J20" s="18">
        <f t="shared" si="6"/>
        <v>50342</v>
      </c>
      <c r="K20" s="18">
        <f t="shared" si="6"/>
        <v>80341</v>
      </c>
      <c r="L20" s="18">
        <f t="shared" si="6"/>
        <v>25605</v>
      </c>
      <c r="M20" s="18">
        <f t="shared" si="6"/>
        <v>13516</v>
      </c>
      <c r="N20" s="12">
        <f aca="true" t="shared" si="7" ref="N20:N26">SUM(B20:M20)</f>
        <v>660924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47410</v>
      </c>
      <c r="C21" s="14">
        <v>30005</v>
      </c>
      <c r="D21" s="14">
        <v>32016</v>
      </c>
      <c r="E21" s="14">
        <v>6067</v>
      </c>
      <c r="F21" s="14">
        <v>25500</v>
      </c>
      <c r="G21" s="14">
        <v>40687</v>
      </c>
      <c r="H21" s="14">
        <v>43946</v>
      </c>
      <c r="I21" s="14">
        <v>42105</v>
      </c>
      <c r="J21" s="14">
        <v>26644</v>
      </c>
      <c r="K21" s="14">
        <v>41081</v>
      </c>
      <c r="L21" s="14">
        <v>13281</v>
      </c>
      <c r="M21" s="14">
        <v>6905</v>
      </c>
      <c r="N21" s="12">
        <f t="shared" si="7"/>
        <v>355647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41220</v>
      </c>
      <c r="C22" s="14">
        <v>21923</v>
      </c>
      <c r="D22" s="14">
        <v>27830</v>
      </c>
      <c r="E22" s="14">
        <v>4744</v>
      </c>
      <c r="F22" s="14">
        <v>20792</v>
      </c>
      <c r="G22" s="14">
        <v>32614</v>
      </c>
      <c r="H22" s="14">
        <v>31442</v>
      </c>
      <c r="I22" s="14">
        <v>35007</v>
      </c>
      <c r="J22" s="14">
        <v>22936</v>
      </c>
      <c r="K22" s="14">
        <v>38224</v>
      </c>
      <c r="L22" s="14">
        <v>11949</v>
      </c>
      <c r="M22" s="14">
        <v>6418</v>
      </c>
      <c r="N22" s="12">
        <f t="shared" si="7"/>
        <v>295099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1274</v>
      </c>
      <c r="C23" s="14">
        <v>1098</v>
      </c>
      <c r="D23" s="14">
        <v>744</v>
      </c>
      <c r="E23" s="14">
        <v>205</v>
      </c>
      <c r="F23" s="14">
        <v>775</v>
      </c>
      <c r="G23" s="14">
        <v>1672</v>
      </c>
      <c r="H23" s="14">
        <v>1168</v>
      </c>
      <c r="I23" s="14">
        <v>876</v>
      </c>
      <c r="J23" s="14">
        <v>762</v>
      </c>
      <c r="K23" s="14">
        <v>1036</v>
      </c>
      <c r="L23" s="14">
        <v>375</v>
      </c>
      <c r="M23" s="14">
        <v>193</v>
      </c>
      <c r="N23" s="12">
        <f t="shared" si="7"/>
        <v>10178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113152</v>
      </c>
      <c r="C24" s="14">
        <f>C25+C26</f>
        <v>77879</v>
      </c>
      <c r="D24" s="14">
        <f>D25+D26</f>
        <v>83982</v>
      </c>
      <c r="E24" s="14">
        <f>E25+E26</f>
        <v>17540</v>
      </c>
      <c r="F24" s="14">
        <f aca="true" t="shared" si="8" ref="F24:M24">F25+F26</f>
        <v>72510</v>
      </c>
      <c r="G24" s="14">
        <f t="shared" si="8"/>
        <v>111729</v>
      </c>
      <c r="H24" s="14">
        <f t="shared" si="8"/>
        <v>95120</v>
      </c>
      <c r="I24" s="14">
        <f t="shared" si="8"/>
        <v>83080</v>
      </c>
      <c r="J24" s="14">
        <f t="shared" si="8"/>
        <v>63541</v>
      </c>
      <c r="K24" s="14">
        <f t="shared" si="8"/>
        <v>70441</v>
      </c>
      <c r="L24" s="14">
        <f t="shared" si="8"/>
        <v>20811</v>
      </c>
      <c r="M24" s="14">
        <f t="shared" si="8"/>
        <v>10268</v>
      </c>
      <c r="N24" s="12">
        <f t="shared" si="7"/>
        <v>820053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55365</v>
      </c>
      <c r="C25" s="14">
        <v>42557</v>
      </c>
      <c r="D25" s="14">
        <v>44881</v>
      </c>
      <c r="E25" s="14">
        <v>9934</v>
      </c>
      <c r="F25" s="14">
        <v>38594</v>
      </c>
      <c r="G25" s="14">
        <v>60946</v>
      </c>
      <c r="H25" s="14">
        <v>54165</v>
      </c>
      <c r="I25" s="14">
        <v>40090</v>
      </c>
      <c r="J25" s="14">
        <v>34201</v>
      </c>
      <c r="K25" s="14">
        <v>34151</v>
      </c>
      <c r="L25" s="14">
        <v>10305</v>
      </c>
      <c r="M25" s="14">
        <v>4759</v>
      </c>
      <c r="N25" s="12">
        <f t="shared" si="7"/>
        <v>429948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57787</v>
      </c>
      <c r="C26" s="14">
        <v>35322</v>
      </c>
      <c r="D26" s="14">
        <v>39101</v>
      </c>
      <c r="E26" s="14">
        <v>7606</v>
      </c>
      <c r="F26" s="14">
        <v>33916</v>
      </c>
      <c r="G26" s="14">
        <v>50783</v>
      </c>
      <c r="H26" s="14">
        <v>40955</v>
      </c>
      <c r="I26" s="14">
        <v>42990</v>
      </c>
      <c r="J26" s="14">
        <v>29340</v>
      </c>
      <c r="K26" s="14">
        <v>36290</v>
      </c>
      <c r="L26" s="14">
        <v>10506</v>
      </c>
      <c r="M26" s="14">
        <v>5509</v>
      </c>
      <c r="N26" s="12">
        <f t="shared" si="7"/>
        <v>390105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760109.9517115799</v>
      </c>
      <c r="C36" s="61">
        <f aca="true" t="shared" si="11" ref="C36:M36">C37+C38+C39+C40</f>
        <v>503022.05320900003</v>
      </c>
      <c r="D36" s="61">
        <f t="shared" si="11"/>
        <v>561602.5731808001</v>
      </c>
      <c r="E36" s="61">
        <f t="shared" si="11"/>
        <v>139969.6371832</v>
      </c>
      <c r="F36" s="61">
        <f t="shared" si="11"/>
        <v>487781.7521812001</v>
      </c>
      <c r="G36" s="61">
        <f t="shared" si="11"/>
        <v>624024.4596000001</v>
      </c>
      <c r="H36" s="61">
        <f t="shared" si="11"/>
        <v>671201.6935</v>
      </c>
      <c r="I36" s="61">
        <f t="shared" si="11"/>
        <v>615407.9531252</v>
      </c>
      <c r="J36" s="61">
        <f t="shared" si="11"/>
        <v>503896.8075598</v>
      </c>
      <c r="K36" s="61">
        <f t="shared" si="11"/>
        <v>613648.7739825599</v>
      </c>
      <c r="L36" s="61">
        <f t="shared" si="11"/>
        <v>248221.59601277</v>
      </c>
      <c r="M36" s="61">
        <f t="shared" si="11"/>
        <v>133772.92288704</v>
      </c>
      <c r="N36" s="61">
        <f>N37+N38+N39+N40</f>
        <v>5862660.17413315</v>
      </c>
    </row>
    <row r="37" spans="1:14" ht="18.75" customHeight="1">
      <c r="A37" s="58" t="s">
        <v>55</v>
      </c>
      <c r="B37" s="55">
        <f aca="true" t="shared" si="12" ref="B37:M37">B29*B7</f>
        <v>759170.3916</v>
      </c>
      <c r="C37" s="55">
        <f t="shared" si="12"/>
        <v>502132.9352</v>
      </c>
      <c r="D37" s="55">
        <f t="shared" si="12"/>
        <v>551002.3168</v>
      </c>
      <c r="E37" s="55">
        <f t="shared" si="12"/>
        <v>139671.5023</v>
      </c>
      <c r="F37" s="55">
        <f t="shared" si="12"/>
        <v>487081.81600000005</v>
      </c>
      <c r="G37" s="55">
        <f t="shared" si="12"/>
        <v>623253.757</v>
      </c>
      <c r="H37" s="55">
        <f t="shared" si="12"/>
        <v>670212.6975</v>
      </c>
      <c r="I37" s="55">
        <f t="shared" si="12"/>
        <v>614682.7944</v>
      </c>
      <c r="J37" s="55">
        <f t="shared" si="12"/>
        <v>503260.05340000003</v>
      </c>
      <c r="K37" s="55">
        <f t="shared" si="12"/>
        <v>612899.9238999999</v>
      </c>
      <c r="L37" s="55">
        <f t="shared" si="12"/>
        <v>247694.2121</v>
      </c>
      <c r="M37" s="55">
        <f t="shared" si="12"/>
        <v>133460.2887</v>
      </c>
      <c r="N37" s="57">
        <f>SUM(B37:M37)</f>
        <v>5844522.6888999995</v>
      </c>
    </row>
    <row r="38" spans="1:14" ht="18.75" customHeight="1">
      <c r="A38" s="58" t="s">
        <v>56</v>
      </c>
      <c r="B38" s="55">
        <f aca="true" t="shared" si="13" ref="B38:M38">B30*B7</f>
        <v>-2317.51988842</v>
      </c>
      <c r="C38" s="55">
        <f t="shared" si="13"/>
        <v>-1503.401991</v>
      </c>
      <c r="D38" s="55">
        <f t="shared" si="13"/>
        <v>-1685.0536192</v>
      </c>
      <c r="E38" s="55">
        <f t="shared" si="13"/>
        <v>-348.1451168</v>
      </c>
      <c r="F38" s="55">
        <f t="shared" si="13"/>
        <v>-1461.4638188000001</v>
      </c>
      <c r="G38" s="55">
        <f t="shared" si="13"/>
        <v>-1891.4574000000002</v>
      </c>
      <c r="H38" s="55">
        <f t="shared" si="13"/>
        <v>-1908.564</v>
      </c>
      <c r="I38" s="55">
        <f t="shared" si="13"/>
        <v>-1821.4412748</v>
      </c>
      <c r="J38" s="55">
        <f t="shared" si="13"/>
        <v>-1481.8458402</v>
      </c>
      <c r="K38" s="55">
        <f t="shared" si="13"/>
        <v>-1853.3899174399999</v>
      </c>
      <c r="L38" s="55">
        <f t="shared" si="13"/>
        <v>-743.7760872299999</v>
      </c>
      <c r="M38" s="55">
        <f t="shared" si="13"/>
        <v>-406.40581296</v>
      </c>
      <c r="N38" s="25">
        <f>SUM(B38:M38)</f>
        <v>-17422.46476685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-74252</v>
      </c>
      <c r="C42" s="25">
        <f aca="true" t="shared" si="15" ref="C42:M42">+C43+C46+C54+C55</f>
        <v>-71896</v>
      </c>
      <c r="D42" s="25">
        <f t="shared" si="15"/>
        <v>-58311</v>
      </c>
      <c r="E42" s="25">
        <f t="shared" si="15"/>
        <v>-8527.2</v>
      </c>
      <c r="F42" s="25">
        <f t="shared" si="15"/>
        <v>-43107.2</v>
      </c>
      <c r="G42" s="25">
        <f t="shared" si="15"/>
        <v>-85359.4</v>
      </c>
      <c r="H42" s="25">
        <f t="shared" si="15"/>
        <v>-98047.6</v>
      </c>
      <c r="I42" s="25">
        <f t="shared" si="15"/>
        <v>-49350.6</v>
      </c>
      <c r="J42" s="25">
        <f t="shared" si="15"/>
        <v>-62840.6</v>
      </c>
      <c r="K42" s="25">
        <f t="shared" si="15"/>
        <v>-52956.8</v>
      </c>
      <c r="L42" s="25">
        <f t="shared" si="15"/>
        <v>-28070.6</v>
      </c>
      <c r="M42" s="25">
        <f t="shared" si="15"/>
        <v>-16366.6</v>
      </c>
      <c r="N42" s="25">
        <f>+N43+N46+N54+N55</f>
        <v>-649085.6</v>
      </c>
    </row>
    <row r="43" spans="1:14" ht="18.75" customHeight="1">
      <c r="A43" s="17" t="s">
        <v>60</v>
      </c>
      <c r="B43" s="26">
        <f>B44+B45</f>
        <v>-74252</v>
      </c>
      <c r="C43" s="26">
        <f>C44+C45</f>
        <v>-71896</v>
      </c>
      <c r="D43" s="26">
        <f>D44+D45</f>
        <v>-58311</v>
      </c>
      <c r="E43" s="26">
        <f>E44+E45</f>
        <v>-8527.2</v>
      </c>
      <c r="F43" s="26">
        <f aca="true" t="shared" si="16" ref="F43:M43">F44+F45</f>
        <v>-43107.2</v>
      </c>
      <c r="G43" s="26">
        <f t="shared" si="16"/>
        <v>-85359.4</v>
      </c>
      <c r="H43" s="26">
        <f t="shared" si="16"/>
        <v>-98047.6</v>
      </c>
      <c r="I43" s="26">
        <f t="shared" si="16"/>
        <v>-49350.6</v>
      </c>
      <c r="J43" s="26">
        <f t="shared" si="16"/>
        <v>-62840.6</v>
      </c>
      <c r="K43" s="26">
        <f t="shared" si="16"/>
        <v>-52956.8</v>
      </c>
      <c r="L43" s="26">
        <f t="shared" si="16"/>
        <v>-28070.6</v>
      </c>
      <c r="M43" s="26">
        <f t="shared" si="16"/>
        <v>-16366.6</v>
      </c>
      <c r="N43" s="25">
        <f aca="true" t="shared" si="17" ref="N43:N55">SUM(B43:M43)</f>
        <v>-649085.6</v>
      </c>
    </row>
    <row r="44" spans="1:25" ht="18.75" customHeight="1">
      <c r="A44" s="13" t="s">
        <v>61</v>
      </c>
      <c r="B44" s="20">
        <f>ROUND(-B9*$D$3,2)</f>
        <v>-74252</v>
      </c>
      <c r="C44" s="20">
        <f>ROUND(-C9*$D$3,2)</f>
        <v>-71896</v>
      </c>
      <c r="D44" s="20">
        <f>ROUND(-D9*$D$3,2)</f>
        <v>-58311</v>
      </c>
      <c r="E44" s="20">
        <f>ROUND(-E9*$D$3,2)</f>
        <v>-8527.2</v>
      </c>
      <c r="F44" s="20">
        <f aca="true" t="shared" si="18" ref="F44:M44">ROUND(-F9*$D$3,2)</f>
        <v>-43107.2</v>
      </c>
      <c r="G44" s="20">
        <f t="shared" si="18"/>
        <v>-85359.4</v>
      </c>
      <c r="H44" s="20">
        <f t="shared" si="18"/>
        <v>-98047.6</v>
      </c>
      <c r="I44" s="20">
        <f t="shared" si="18"/>
        <v>-49350.6</v>
      </c>
      <c r="J44" s="20">
        <f t="shared" si="18"/>
        <v>-62840.6</v>
      </c>
      <c r="K44" s="20">
        <f t="shared" si="18"/>
        <v>-52956.8</v>
      </c>
      <c r="L44" s="20">
        <f t="shared" si="18"/>
        <v>-28070.6</v>
      </c>
      <c r="M44" s="20">
        <f t="shared" si="18"/>
        <v>-16366.6</v>
      </c>
      <c r="N44" s="47">
        <f t="shared" si="17"/>
        <v>-649085.6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685857.9517115799</v>
      </c>
      <c r="C57" s="29">
        <f t="shared" si="21"/>
        <v>431126.05320900003</v>
      </c>
      <c r="D57" s="29">
        <f t="shared" si="21"/>
        <v>503291.5731808001</v>
      </c>
      <c r="E57" s="29">
        <f t="shared" si="21"/>
        <v>131442.43718319997</v>
      </c>
      <c r="F57" s="29">
        <f t="shared" si="21"/>
        <v>444674.55218120007</v>
      </c>
      <c r="G57" s="29">
        <f t="shared" si="21"/>
        <v>538665.0596</v>
      </c>
      <c r="H57" s="29">
        <f t="shared" si="21"/>
        <v>573154.0935000001</v>
      </c>
      <c r="I57" s="29">
        <f t="shared" si="21"/>
        <v>566057.3531252</v>
      </c>
      <c r="J57" s="29">
        <f t="shared" si="21"/>
        <v>441056.2075598</v>
      </c>
      <c r="K57" s="29">
        <f t="shared" si="21"/>
        <v>560691.9739825599</v>
      </c>
      <c r="L57" s="29">
        <f t="shared" si="21"/>
        <v>220150.99601277</v>
      </c>
      <c r="M57" s="29">
        <f t="shared" si="21"/>
        <v>117406.32288704</v>
      </c>
      <c r="N57" s="29">
        <f>SUM(B57:M57)</f>
        <v>5213574.574133148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685857.9500000001</v>
      </c>
      <c r="C60" s="36">
        <f aca="true" t="shared" si="22" ref="C60:M60">SUM(C61:C74)</f>
        <v>431126.05</v>
      </c>
      <c r="D60" s="36">
        <f t="shared" si="22"/>
        <v>503291.58</v>
      </c>
      <c r="E60" s="36">
        <f t="shared" si="22"/>
        <v>131442.43</v>
      </c>
      <c r="F60" s="36">
        <f t="shared" si="22"/>
        <v>444674.56</v>
      </c>
      <c r="G60" s="36">
        <f t="shared" si="22"/>
        <v>538665.06</v>
      </c>
      <c r="H60" s="36">
        <f t="shared" si="22"/>
        <v>573154.11</v>
      </c>
      <c r="I60" s="36">
        <f t="shared" si="22"/>
        <v>566057.35</v>
      </c>
      <c r="J60" s="36">
        <f t="shared" si="22"/>
        <v>441056.2</v>
      </c>
      <c r="K60" s="36">
        <f t="shared" si="22"/>
        <v>560691.97</v>
      </c>
      <c r="L60" s="36">
        <f t="shared" si="22"/>
        <v>220150.99</v>
      </c>
      <c r="M60" s="36">
        <f t="shared" si="22"/>
        <v>117406.32</v>
      </c>
      <c r="N60" s="29">
        <f>SUM(N61:N74)</f>
        <v>5213574.57</v>
      </c>
    </row>
    <row r="61" spans="1:15" ht="18.75" customHeight="1">
      <c r="A61" s="17" t="s">
        <v>75</v>
      </c>
      <c r="B61" s="36">
        <v>128220.3</v>
      </c>
      <c r="C61" s="36">
        <v>128167.32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256387.62</v>
      </c>
      <c r="O61"/>
    </row>
    <row r="62" spans="1:15" ht="18.75" customHeight="1">
      <c r="A62" s="17" t="s">
        <v>76</v>
      </c>
      <c r="B62" s="36">
        <v>557637.65</v>
      </c>
      <c r="C62" s="36">
        <v>302958.73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860596.38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503291.58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503291.58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131442.43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131442.43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444674.56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444674.56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538665.06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538665.06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438803.13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438803.13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134350.98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134350.98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566057.35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566057.35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441056.2</v>
      </c>
      <c r="K70" s="35">
        <v>0</v>
      </c>
      <c r="L70" s="35">
        <v>0</v>
      </c>
      <c r="M70" s="35">
        <v>0</v>
      </c>
      <c r="N70" s="29">
        <f t="shared" si="23"/>
        <v>441056.2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560691.97</v>
      </c>
      <c r="L71" s="35">
        <v>0</v>
      </c>
      <c r="M71" s="62"/>
      <c r="N71" s="26">
        <f t="shared" si="23"/>
        <v>560691.97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220150.99</v>
      </c>
      <c r="M72" s="35">
        <v>0</v>
      </c>
      <c r="N72" s="29">
        <f t="shared" si="23"/>
        <v>220150.99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117406.32</v>
      </c>
      <c r="N73" s="26">
        <f t="shared" si="23"/>
        <v>117406.32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2.288479455236486</v>
      </c>
      <c r="C78" s="45">
        <v>2.2299404626774515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1.981132435891283</v>
      </c>
      <c r="C79" s="45">
        <v>1.8693695048331544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1.8163689106661047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2.5254792628186853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2.1220450013103402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1.6825780712587026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1.9804796261007596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1.9350752309024442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1.9218646065606126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2.1646353627786894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2.0694253686210207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2.4591247784579795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2.4099321350959304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2016-08-22T11:57:56Z</dcterms:modified>
  <cp:category/>
  <cp:version/>
  <cp:contentType/>
  <cp:contentStatus/>
</cp:coreProperties>
</file>