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<sst xmlns="http://schemas.openxmlformats.org/spreadsheetml/2006/main" count="105" uniqueCount="103">
  <si>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</si>
  <si>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</si>
  <si>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</si>
  <si>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</si>
  <si>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</si>
  <si>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</si>
  <si>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</si>
  <si>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</si>
  <si>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</si>
  <si>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</si>
  <si>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</si>
  <si>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</si>
  <si>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</si>
  <si>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</si>
  <si>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</si>
  <si>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</si>
  <si>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</si>
  <si>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</si>
  <si>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</si>
  <si>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</si>
  <si>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</si>
  <si>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</si>
  <si>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</si>
  <si>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</si>
  <si>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</si>
  <si>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</si>
  <si>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</si>
  <si>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</si>
  <si>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</si>
  <si>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</si>
  <si>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</si>
  <si>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</si>
  <si>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</si>
  <si>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</si>
  <si>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</si>
  <si>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</si>
  <si>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</si>
  <si>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</si>
  <si>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</si>
  <si>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</si>
  <si>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</si>
  <si>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</si>
  <si>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</si>
  <si>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</si>
  <si>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</si>
  <si>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</si>
  <si>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</si>
  <si>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</si>
  <si>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</si>
  <si>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</si>
  <si>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</si>
  <si>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</si>
  <si>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</si>
  <si>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</si>
  <si>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</si>
  <si>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</si>
  <si>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</si>
  <si>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</si>
  <si>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</si>
  <si>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</si>
  <si>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</si>
  <si>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</si>
  <si>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</si>
  <si>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</si>
  <si>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</si>
  <si>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</si>
  <si>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</si>
  <si>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</si>
  <si>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</si>
  <si>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</si>
  <si>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</si>
  <si>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</si>
  <si>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</si>
  <si>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</si>
  <si>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</si>
  <si>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</si>
  <si>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</si>
  <si>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</si>
  <si>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</si>
  <si>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</si>
  <si>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</si>
  <si>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</si>
  <si>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</si>
  <si>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</si>
  <si>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</si>
  <si>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</si>
  <si>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</si>
  <si>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</si>
  <si>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</si>
  <si>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</si>
  <si>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</si>
  <si>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</si>
  <si>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</si>
  <si>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</si>
  <si>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</si>
  <si>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</si>
  <si>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</si>
  <si>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</si>
  <si>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</si>
  <si>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</si>
  <si>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</si>
  <si>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</si>
  <si>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11/08/16 - VENCIMENTO 19/08/16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</si>
</sst>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518806</v>
      </c>
      <c r="C7" s="10">
        <f>C8+C20+C24</f>
        <v>380145</v>
      </c>
      <c r="D7" s="10">
        <f>D8+D20+D24</f>
        <v>381241</v>
      </c>
      <c r="E7" s="10">
        <f>E8+E20+E24</f>
        <v>64710</v>
      </c>
      <c r="F7" s="10">
        <f aca="true" t="shared" si="0" ref="F7:M7">F8+F20+F24</f>
        <v>321789</v>
      </c>
      <c r="G7" s="10">
        <f t="shared" si="0"/>
        <v>525189</v>
      </c>
      <c r="H7" s="10">
        <f t="shared" si="0"/>
        <v>472685</v>
      </c>
      <c r="I7" s="10">
        <f t="shared" si="0"/>
        <v>417799</v>
      </c>
      <c r="J7" s="10">
        <f t="shared" si="0"/>
        <v>305046</v>
      </c>
      <c r="K7" s="10">
        <f t="shared" si="0"/>
        <v>369840</v>
      </c>
      <c r="L7" s="10">
        <f t="shared" si="0"/>
        <v>154516</v>
      </c>
      <c r="M7" s="10">
        <f t="shared" si="0"/>
        <v>92293</v>
      </c>
      <c r="N7" s="10">
        <f>+N8+N20+N24</f>
        <v>4004059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224925</v>
      </c>
      <c r="C8" s="12">
        <f>+C9+C12+C16</f>
        <v>177897</v>
      </c>
      <c r="D8" s="12">
        <f>+D9+D12+D16</f>
        <v>196354</v>
      </c>
      <c r="E8" s="12">
        <f>+E9+E12+E16</f>
        <v>29899</v>
      </c>
      <c r="F8" s="12">
        <f aca="true" t="shared" si="1" ref="F8:M8">+F9+F12+F16</f>
        <v>150272</v>
      </c>
      <c r="G8" s="12">
        <f t="shared" si="1"/>
        <v>255254</v>
      </c>
      <c r="H8" s="12">
        <f t="shared" si="1"/>
        <v>224900</v>
      </c>
      <c r="I8" s="12">
        <f t="shared" si="1"/>
        <v>203980</v>
      </c>
      <c r="J8" s="12">
        <f t="shared" si="1"/>
        <v>149205</v>
      </c>
      <c r="K8" s="12">
        <f t="shared" si="1"/>
        <v>171589</v>
      </c>
      <c r="L8" s="12">
        <f t="shared" si="1"/>
        <v>80472</v>
      </c>
      <c r="M8" s="12">
        <f t="shared" si="1"/>
        <v>50064</v>
      </c>
      <c r="N8" s="12">
        <f>SUM(B8:M8)</f>
        <v>1914811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17949</v>
      </c>
      <c r="C9" s="14">
        <v>18473</v>
      </c>
      <c r="D9" s="14">
        <v>12157</v>
      </c>
      <c r="E9" s="14">
        <v>1759</v>
      </c>
      <c r="F9" s="14">
        <v>10350</v>
      </c>
      <c r="G9" s="14">
        <v>20149</v>
      </c>
      <c r="H9" s="14">
        <v>24495</v>
      </c>
      <c r="I9" s="14">
        <v>10585</v>
      </c>
      <c r="J9" s="14">
        <v>15393</v>
      </c>
      <c r="K9" s="14">
        <v>12142</v>
      </c>
      <c r="L9" s="14">
        <v>8455</v>
      </c>
      <c r="M9" s="14">
        <v>5664</v>
      </c>
      <c r="N9" s="12">
        <f aca="true" t="shared" si="2" ref="N9:N19">SUM(B9:M9)</f>
        <v>157571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17949</v>
      </c>
      <c r="C10" s="14">
        <f>+C9-C11</f>
        <v>18473</v>
      </c>
      <c r="D10" s="14">
        <f>+D9-D11</f>
        <v>12157</v>
      </c>
      <c r="E10" s="14">
        <f>+E9-E11</f>
        <v>1759</v>
      </c>
      <c r="F10" s="14">
        <f aca="true" t="shared" si="3" ref="F10:M10">+F9-F11</f>
        <v>10350</v>
      </c>
      <c r="G10" s="14">
        <f t="shared" si="3"/>
        <v>20149</v>
      </c>
      <c r="H10" s="14">
        <f t="shared" si="3"/>
        <v>24495</v>
      </c>
      <c r="I10" s="14">
        <f t="shared" si="3"/>
        <v>10585</v>
      </c>
      <c r="J10" s="14">
        <f t="shared" si="3"/>
        <v>15393</v>
      </c>
      <c r="K10" s="14">
        <f t="shared" si="3"/>
        <v>12142</v>
      </c>
      <c r="L10" s="14">
        <f t="shared" si="3"/>
        <v>8455</v>
      </c>
      <c r="M10" s="14">
        <f t="shared" si="3"/>
        <v>5664</v>
      </c>
      <c r="N10" s="12">
        <f t="shared" si="2"/>
        <v>157571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178645</v>
      </c>
      <c r="C12" s="14">
        <f>C13+C14+C15</f>
        <v>139838</v>
      </c>
      <c r="D12" s="14">
        <f>D13+D14+D15</f>
        <v>162598</v>
      </c>
      <c r="E12" s="14">
        <f>E13+E14+E15</f>
        <v>24784</v>
      </c>
      <c r="F12" s="14">
        <f aca="true" t="shared" si="4" ref="F12:M12">F13+F14+F15</f>
        <v>121761</v>
      </c>
      <c r="G12" s="14">
        <f t="shared" si="4"/>
        <v>204123</v>
      </c>
      <c r="H12" s="14">
        <f t="shared" si="4"/>
        <v>175003</v>
      </c>
      <c r="I12" s="14">
        <f t="shared" si="4"/>
        <v>167697</v>
      </c>
      <c r="J12" s="14">
        <f t="shared" si="4"/>
        <v>116066</v>
      </c>
      <c r="K12" s="14">
        <f t="shared" si="4"/>
        <v>136032</v>
      </c>
      <c r="L12" s="14">
        <f t="shared" si="4"/>
        <v>63475</v>
      </c>
      <c r="M12" s="14">
        <f t="shared" si="4"/>
        <v>39878</v>
      </c>
      <c r="N12" s="12">
        <f t="shared" si="2"/>
        <v>1529900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84703</v>
      </c>
      <c r="C13" s="14">
        <v>68380</v>
      </c>
      <c r="D13" s="14">
        <v>76549</v>
      </c>
      <c r="E13" s="14">
        <v>12054</v>
      </c>
      <c r="F13" s="14">
        <v>57408</v>
      </c>
      <c r="G13" s="14">
        <v>98256</v>
      </c>
      <c r="H13" s="14">
        <v>88304</v>
      </c>
      <c r="I13" s="14">
        <v>82889</v>
      </c>
      <c r="J13" s="14">
        <v>55345</v>
      </c>
      <c r="K13" s="14">
        <v>64389</v>
      </c>
      <c r="L13" s="14">
        <v>30011</v>
      </c>
      <c r="M13" s="14">
        <v>18148</v>
      </c>
      <c r="N13" s="12">
        <f t="shared" si="2"/>
        <v>736436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89076</v>
      </c>
      <c r="C14" s="14">
        <v>65490</v>
      </c>
      <c r="D14" s="14">
        <v>82651</v>
      </c>
      <c r="E14" s="14">
        <v>11865</v>
      </c>
      <c r="F14" s="14">
        <v>60193</v>
      </c>
      <c r="G14" s="14">
        <v>96930</v>
      </c>
      <c r="H14" s="14">
        <v>80705</v>
      </c>
      <c r="I14" s="14">
        <v>81849</v>
      </c>
      <c r="J14" s="14">
        <v>57276</v>
      </c>
      <c r="K14" s="14">
        <v>68345</v>
      </c>
      <c r="L14" s="14">
        <v>31400</v>
      </c>
      <c r="M14" s="14">
        <v>20810</v>
      </c>
      <c r="N14" s="12">
        <f t="shared" si="2"/>
        <v>746590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4866</v>
      </c>
      <c r="C15" s="14">
        <v>5968</v>
      </c>
      <c r="D15" s="14">
        <v>3398</v>
      </c>
      <c r="E15" s="14">
        <v>865</v>
      </c>
      <c r="F15" s="14">
        <v>4160</v>
      </c>
      <c r="G15" s="14">
        <v>8937</v>
      </c>
      <c r="H15" s="14">
        <v>5994</v>
      </c>
      <c r="I15" s="14">
        <v>2959</v>
      </c>
      <c r="J15" s="14">
        <v>3445</v>
      </c>
      <c r="K15" s="14">
        <v>3298</v>
      </c>
      <c r="L15" s="14">
        <v>2064</v>
      </c>
      <c r="M15" s="14">
        <v>920</v>
      </c>
      <c r="N15" s="12">
        <f t="shared" si="2"/>
        <v>46874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28331</v>
      </c>
      <c r="C16" s="14">
        <f>C17+C18+C19</f>
        <v>19586</v>
      </c>
      <c r="D16" s="14">
        <f>D17+D18+D19</f>
        <v>21599</v>
      </c>
      <c r="E16" s="14">
        <f>E17+E18+E19</f>
        <v>3356</v>
      </c>
      <c r="F16" s="14">
        <f aca="true" t="shared" si="5" ref="F16:M16">F17+F18+F19</f>
        <v>18161</v>
      </c>
      <c r="G16" s="14">
        <f t="shared" si="5"/>
        <v>30982</v>
      </c>
      <c r="H16" s="14">
        <f t="shared" si="5"/>
        <v>25402</v>
      </c>
      <c r="I16" s="14">
        <f t="shared" si="5"/>
        <v>25698</v>
      </c>
      <c r="J16" s="14">
        <f t="shared" si="5"/>
        <v>17746</v>
      </c>
      <c r="K16" s="14">
        <f t="shared" si="5"/>
        <v>23415</v>
      </c>
      <c r="L16" s="14">
        <f t="shared" si="5"/>
        <v>8542</v>
      </c>
      <c r="M16" s="14">
        <f t="shared" si="5"/>
        <v>4522</v>
      </c>
      <c r="N16" s="12">
        <f t="shared" si="2"/>
        <v>227340</v>
      </c>
    </row>
    <row r="17" spans="1:25" ht="18.75" customHeight="1">
      <c r="A17" s="15" t="s">
        <v>16</v>
      </c>
      <c r="B17" s="14">
        <v>16601</v>
      </c>
      <c r="C17" s="14">
        <v>12391</v>
      </c>
      <c r="D17" s="14">
        <v>11561</v>
      </c>
      <c r="E17" s="14">
        <v>2048</v>
      </c>
      <c r="F17" s="14">
        <v>10568</v>
      </c>
      <c r="G17" s="14">
        <v>18368</v>
      </c>
      <c r="H17" s="14">
        <v>15343</v>
      </c>
      <c r="I17" s="14">
        <v>15718</v>
      </c>
      <c r="J17" s="14">
        <v>10468</v>
      </c>
      <c r="K17" s="14">
        <v>13816</v>
      </c>
      <c r="L17" s="14">
        <v>5117</v>
      </c>
      <c r="M17" s="14">
        <v>2636</v>
      </c>
      <c r="N17" s="12">
        <f t="shared" si="2"/>
        <v>134635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10729</v>
      </c>
      <c r="C18" s="14">
        <v>6090</v>
      </c>
      <c r="D18" s="14">
        <v>9375</v>
      </c>
      <c r="E18" s="14">
        <v>1177</v>
      </c>
      <c r="F18" s="14">
        <v>6656</v>
      </c>
      <c r="G18" s="14">
        <v>10884</v>
      </c>
      <c r="H18" s="14">
        <v>8895</v>
      </c>
      <c r="I18" s="14">
        <v>9395</v>
      </c>
      <c r="J18" s="14">
        <v>6641</v>
      </c>
      <c r="K18" s="14">
        <v>9110</v>
      </c>
      <c r="L18" s="14">
        <v>3157</v>
      </c>
      <c r="M18" s="14">
        <v>1737</v>
      </c>
      <c r="N18" s="12">
        <f t="shared" si="2"/>
        <v>83846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1001</v>
      </c>
      <c r="C19" s="14">
        <v>1105</v>
      </c>
      <c r="D19" s="14">
        <v>663</v>
      </c>
      <c r="E19" s="14">
        <v>131</v>
      </c>
      <c r="F19" s="14">
        <v>937</v>
      </c>
      <c r="G19" s="14">
        <v>1730</v>
      </c>
      <c r="H19" s="14">
        <v>1164</v>
      </c>
      <c r="I19" s="14">
        <v>585</v>
      </c>
      <c r="J19" s="14">
        <v>637</v>
      </c>
      <c r="K19" s="14">
        <v>489</v>
      </c>
      <c r="L19" s="14">
        <v>268</v>
      </c>
      <c r="M19" s="14">
        <v>149</v>
      </c>
      <c r="N19" s="12">
        <f t="shared" si="2"/>
        <v>8859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130676</v>
      </c>
      <c r="C20" s="18">
        <f>C21+C22+C23</f>
        <v>82135</v>
      </c>
      <c r="D20" s="18">
        <f>D21+D22+D23</f>
        <v>75548</v>
      </c>
      <c r="E20" s="18">
        <f>E21+E22+E23</f>
        <v>12972</v>
      </c>
      <c r="F20" s="18">
        <f aca="true" t="shared" si="6" ref="F20:M20">F21+F22+F23</f>
        <v>63837</v>
      </c>
      <c r="G20" s="18">
        <f t="shared" si="6"/>
        <v>107084</v>
      </c>
      <c r="H20" s="18">
        <f t="shared" si="6"/>
        <v>111443</v>
      </c>
      <c r="I20" s="18">
        <f t="shared" si="6"/>
        <v>103499</v>
      </c>
      <c r="J20" s="18">
        <f t="shared" si="6"/>
        <v>70194</v>
      </c>
      <c r="K20" s="18">
        <f t="shared" si="6"/>
        <v>103441</v>
      </c>
      <c r="L20" s="18">
        <f t="shared" si="6"/>
        <v>41571</v>
      </c>
      <c r="M20" s="18">
        <f t="shared" si="6"/>
        <v>23851</v>
      </c>
      <c r="N20" s="12">
        <f aca="true" t="shared" si="7" ref="N20:N26">SUM(B20:M20)</f>
        <v>926251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66841</v>
      </c>
      <c r="C21" s="14">
        <v>45677</v>
      </c>
      <c r="D21" s="14">
        <v>40194</v>
      </c>
      <c r="E21" s="14">
        <v>7064</v>
      </c>
      <c r="F21" s="14">
        <v>33672</v>
      </c>
      <c r="G21" s="14">
        <v>58342</v>
      </c>
      <c r="H21" s="14">
        <v>62918</v>
      </c>
      <c r="I21" s="14">
        <v>56506</v>
      </c>
      <c r="J21" s="14">
        <v>37662</v>
      </c>
      <c r="K21" s="14">
        <v>54070</v>
      </c>
      <c r="L21" s="14">
        <v>21767</v>
      </c>
      <c r="M21" s="14">
        <v>12175</v>
      </c>
      <c r="N21" s="12">
        <f t="shared" si="7"/>
        <v>496888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61250</v>
      </c>
      <c r="C22" s="14">
        <v>34227</v>
      </c>
      <c r="D22" s="14">
        <v>33957</v>
      </c>
      <c r="E22" s="14">
        <v>5604</v>
      </c>
      <c r="F22" s="14">
        <v>28601</v>
      </c>
      <c r="G22" s="14">
        <v>45509</v>
      </c>
      <c r="H22" s="14">
        <v>46269</v>
      </c>
      <c r="I22" s="14">
        <v>45461</v>
      </c>
      <c r="J22" s="14">
        <v>31084</v>
      </c>
      <c r="K22" s="14">
        <v>47593</v>
      </c>
      <c r="L22" s="14">
        <v>18920</v>
      </c>
      <c r="M22" s="14">
        <v>11256</v>
      </c>
      <c r="N22" s="12">
        <f t="shared" si="7"/>
        <v>409731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2585</v>
      </c>
      <c r="C23" s="14">
        <v>2231</v>
      </c>
      <c r="D23" s="14">
        <v>1397</v>
      </c>
      <c r="E23" s="14">
        <v>304</v>
      </c>
      <c r="F23" s="14">
        <v>1564</v>
      </c>
      <c r="G23" s="14">
        <v>3233</v>
      </c>
      <c r="H23" s="14">
        <v>2256</v>
      </c>
      <c r="I23" s="14">
        <v>1532</v>
      </c>
      <c r="J23" s="14">
        <v>1448</v>
      </c>
      <c r="K23" s="14">
        <v>1778</v>
      </c>
      <c r="L23" s="14">
        <v>884</v>
      </c>
      <c r="M23" s="14">
        <v>420</v>
      </c>
      <c r="N23" s="12">
        <f t="shared" si="7"/>
        <v>19632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163205</v>
      </c>
      <c r="C24" s="14">
        <f>C25+C26</f>
        <v>120113</v>
      </c>
      <c r="D24" s="14">
        <f>D25+D26</f>
        <v>109339</v>
      </c>
      <c r="E24" s="14">
        <f>E25+E26</f>
        <v>21839</v>
      </c>
      <c r="F24" s="14">
        <f aca="true" t="shared" si="8" ref="F24:M24">F25+F26</f>
        <v>107680</v>
      </c>
      <c r="G24" s="14">
        <f t="shared" si="8"/>
        <v>162851</v>
      </c>
      <c r="H24" s="14">
        <f t="shared" si="8"/>
        <v>136342</v>
      </c>
      <c r="I24" s="14">
        <f t="shared" si="8"/>
        <v>110320</v>
      </c>
      <c r="J24" s="14">
        <f t="shared" si="8"/>
        <v>85647</v>
      </c>
      <c r="K24" s="14">
        <f t="shared" si="8"/>
        <v>94810</v>
      </c>
      <c r="L24" s="14">
        <f t="shared" si="8"/>
        <v>32473</v>
      </c>
      <c r="M24" s="14">
        <f t="shared" si="8"/>
        <v>18378</v>
      </c>
      <c r="N24" s="12">
        <f t="shared" si="7"/>
        <v>1162997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72235</v>
      </c>
      <c r="C25" s="14">
        <v>60524</v>
      </c>
      <c r="D25" s="14">
        <v>53058</v>
      </c>
      <c r="E25" s="14">
        <v>11596</v>
      </c>
      <c r="F25" s="14">
        <v>51336</v>
      </c>
      <c r="G25" s="14">
        <v>82375</v>
      </c>
      <c r="H25" s="14">
        <v>71093</v>
      </c>
      <c r="I25" s="14">
        <v>48573</v>
      </c>
      <c r="J25" s="14">
        <v>43514</v>
      </c>
      <c r="K25" s="14">
        <v>42583</v>
      </c>
      <c r="L25" s="14">
        <v>15057</v>
      </c>
      <c r="M25" s="14">
        <v>7454</v>
      </c>
      <c r="N25" s="12">
        <f t="shared" si="7"/>
        <v>559398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90970</v>
      </c>
      <c r="C26" s="14">
        <v>59589</v>
      </c>
      <c r="D26" s="14">
        <v>56281</v>
      </c>
      <c r="E26" s="14">
        <v>10243</v>
      </c>
      <c r="F26" s="14">
        <v>56344</v>
      </c>
      <c r="G26" s="14">
        <v>80476</v>
      </c>
      <c r="H26" s="14">
        <v>65249</v>
      </c>
      <c r="I26" s="14">
        <v>61747</v>
      </c>
      <c r="J26" s="14">
        <v>42133</v>
      </c>
      <c r="K26" s="14">
        <v>52227</v>
      </c>
      <c r="L26" s="14">
        <v>17416</v>
      </c>
      <c r="M26" s="14">
        <v>10924</v>
      </c>
      <c r="N26" s="12">
        <f t="shared" si="7"/>
        <v>603599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1052804.45068076</v>
      </c>
      <c r="C36" s="61">
        <f aca="true" t="shared" si="11" ref="C36:M36">C37+C38+C39+C40</f>
        <v>745397.5169225</v>
      </c>
      <c r="D36" s="61">
        <f t="shared" si="11"/>
        <v>702045.6083120501</v>
      </c>
      <c r="E36" s="61">
        <f t="shared" si="11"/>
        <v>163315.46866399999</v>
      </c>
      <c r="F36" s="61">
        <f t="shared" si="11"/>
        <v>681986.37262745</v>
      </c>
      <c r="G36" s="61">
        <f t="shared" si="11"/>
        <v>882563.8106000001</v>
      </c>
      <c r="H36" s="61">
        <f t="shared" si="11"/>
        <v>929785.5765000001</v>
      </c>
      <c r="I36" s="61">
        <f t="shared" si="11"/>
        <v>802177.0361282</v>
      </c>
      <c r="J36" s="61">
        <f t="shared" si="11"/>
        <v>659655.7160778</v>
      </c>
      <c r="K36" s="61">
        <f t="shared" si="11"/>
        <v>764712.9472384</v>
      </c>
      <c r="L36" s="61">
        <f t="shared" si="11"/>
        <v>379299.41043787997</v>
      </c>
      <c r="M36" s="61">
        <f t="shared" si="11"/>
        <v>221943.38223808003</v>
      </c>
      <c r="N36" s="61">
        <f>N37+N38+N39+N40</f>
        <v>7985687.29642712</v>
      </c>
    </row>
    <row r="37" spans="1:14" ht="18.75" customHeight="1">
      <c r="A37" s="58" t="s">
        <v>55</v>
      </c>
      <c r="B37" s="55">
        <f aca="true" t="shared" si="12" ref="B37:M37">B29*B7</f>
        <v>1052761.1352</v>
      </c>
      <c r="C37" s="55">
        <f t="shared" si="12"/>
        <v>745236.2579999999</v>
      </c>
      <c r="D37" s="55">
        <f t="shared" si="12"/>
        <v>691876.1668</v>
      </c>
      <c r="E37" s="55">
        <f t="shared" si="12"/>
        <v>163075.67099999997</v>
      </c>
      <c r="F37" s="55">
        <f t="shared" si="12"/>
        <v>681870.8910000001</v>
      </c>
      <c r="G37" s="55">
        <f t="shared" si="12"/>
        <v>882580.1145</v>
      </c>
      <c r="H37" s="55">
        <f t="shared" si="12"/>
        <v>929535.0525</v>
      </c>
      <c r="I37" s="55">
        <f t="shared" si="12"/>
        <v>802006.9604</v>
      </c>
      <c r="J37" s="55">
        <f t="shared" si="12"/>
        <v>659478.9474000001</v>
      </c>
      <c r="K37" s="55">
        <f t="shared" si="12"/>
        <v>764422.296</v>
      </c>
      <c r="L37" s="55">
        <f t="shared" si="12"/>
        <v>379166.8124</v>
      </c>
      <c r="M37" s="55">
        <f t="shared" si="12"/>
        <v>221900.05990000002</v>
      </c>
      <c r="N37" s="57">
        <f>SUM(B37:M37)</f>
        <v>7973910.3651</v>
      </c>
    </row>
    <row r="38" spans="1:14" ht="18.75" customHeight="1">
      <c r="A38" s="58" t="s">
        <v>56</v>
      </c>
      <c r="B38" s="55">
        <f aca="true" t="shared" si="13" ref="B38:M38">B30*B7</f>
        <v>-3213.76451924</v>
      </c>
      <c r="C38" s="55">
        <f t="shared" si="13"/>
        <v>-2231.2610775</v>
      </c>
      <c r="D38" s="55">
        <f t="shared" si="13"/>
        <v>-2115.8684879499997</v>
      </c>
      <c r="E38" s="55">
        <f t="shared" si="13"/>
        <v>-406.482336</v>
      </c>
      <c r="F38" s="55">
        <f t="shared" si="13"/>
        <v>-2045.9183725500002</v>
      </c>
      <c r="G38" s="55">
        <f t="shared" si="13"/>
        <v>-2678.4639</v>
      </c>
      <c r="H38" s="55">
        <f t="shared" si="13"/>
        <v>-2647.036</v>
      </c>
      <c r="I38" s="55">
        <f t="shared" si="13"/>
        <v>-2376.5242718</v>
      </c>
      <c r="J38" s="55">
        <f t="shared" si="13"/>
        <v>-1941.8313222000002</v>
      </c>
      <c r="K38" s="55">
        <f t="shared" si="13"/>
        <v>-2311.5887616</v>
      </c>
      <c r="L38" s="55">
        <f t="shared" si="13"/>
        <v>-1138.5619621199999</v>
      </c>
      <c r="M38" s="55">
        <f t="shared" si="13"/>
        <v>-675.7176619200001</v>
      </c>
      <c r="N38" s="25">
        <f>SUM(B38:M38)</f>
        <v>-23783.01867288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-68206.2</v>
      </c>
      <c r="C42" s="25">
        <f aca="true" t="shared" si="15" ref="C42:M42">+C43+C46+C54+C55</f>
        <v>-70197.4</v>
      </c>
      <c r="D42" s="25">
        <f t="shared" si="15"/>
        <v>-46196.6</v>
      </c>
      <c r="E42" s="25">
        <f t="shared" si="15"/>
        <v>-6684.2</v>
      </c>
      <c r="F42" s="25">
        <f t="shared" si="15"/>
        <v>-39330</v>
      </c>
      <c r="G42" s="25">
        <f t="shared" si="15"/>
        <v>-76566.2</v>
      </c>
      <c r="H42" s="25">
        <f t="shared" si="15"/>
        <v>-93081</v>
      </c>
      <c r="I42" s="25">
        <f t="shared" si="15"/>
        <v>-40223</v>
      </c>
      <c r="J42" s="25">
        <f t="shared" si="15"/>
        <v>-58493.4</v>
      </c>
      <c r="K42" s="25">
        <f t="shared" si="15"/>
        <v>-46139.6</v>
      </c>
      <c r="L42" s="25">
        <f t="shared" si="15"/>
        <v>-32129</v>
      </c>
      <c r="M42" s="25">
        <f t="shared" si="15"/>
        <v>-21523.2</v>
      </c>
      <c r="N42" s="25">
        <f>+N43+N46+N54+N55</f>
        <v>-598769.7999999999</v>
      </c>
    </row>
    <row r="43" spans="1:14" ht="18.75" customHeight="1">
      <c r="A43" s="17" t="s">
        <v>60</v>
      </c>
      <c r="B43" s="26">
        <f>B44+B45</f>
        <v>-68206.2</v>
      </c>
      <c r="C43" s="26">
        <f>C44+C45</f>
        <v>-70197.4</v>
      </c>
      <c r="D43" s="26">
        <f>D44+D45</f>
        <v>-46196.6</v>
      </c>
      <c r="E43" s="26">
        <f>E44+E45</f>
        <v>-6684.2</v>
      </c>
      <c r="F43" s="26">
        <f aca="true" t="shared" si="16" ref="F43:M43">F44+F45</f>
        <v>-39330</v>
      </c>
      <c r="G43" s="26">
        <f t="shared" si="16"/>
        <v>-76566.2</v>
      </c>
      <c r="H43" s="26">
        <f t="shared" si="16"/>
        <v>-93081</v>
      </c>
      <c r="I43" s="26">
        <f t="shared" si="16"/>
        <v>-40223</v>
      </c>
      <c r="J43" s="26">
        <f t="shared" si="16"/>
        <v>-58493.4</v>
      </c>
      <c r="K43" s="26">
        <f t="shared" si="16"/>
        <v>-46139.6</v>
      </c>
      <c r="L43" s="26">
        <f t="shared" si="16"/>
        <v>-32129</v>
      </c>
      <c r="M43" s="26">
        <f t="shared" si="16"/>
        <v>-21523.2</v>
      </c>
      <c r="N43" s="25">
        <f aca="true" t="shared" si="17" ref="N43:N55">SUM(B43:M43)</f>
        <v>-598769.7999999999</v>
      </c>
    </row>
    <row r="44" spans="1:25" ht="18.75" customHeight="1">
      <c r="A44" s="13" t="s">
        <v>61</v>
      </c>
      <c r="B44" s="20">
        <f>ROUND(-B9*$D$3,2)</f>
        <v>-68206.2</v>
      </c>
      <c r="C44" s="20">
        <f>ROUND(-C9*$D$3,2)</f>
        <v>-70197.4</v>
      </c>
      <c r="D44" s="20">
        <f>ROUND(-D9*$D$3,2)</f>
        <v>-46196.6</v>
      </c>
      <c r="E44" s="20">
        <f>ROUND(-E9*$D$3,2)</f>
        <v>-6684.2</v>
      </c>
      <c r="F44" s="20">
        <f aca="true" t="shared" si="18" ref="F44:M44">ROUND(-F9*$D$3,2)</f>
        <v>-39330</v>
      </c>
      <c r="G44" s="20">
        <f t="shared" si="18"/>
        <v>-76566.2</v>
      </c>
      <c r="H44" s="20">
        <f t="shared" si="18"/>
        <v>-93081</v>
      </c>
      <c r="I44" s="20">
        <f t="shared" si="18"/>
        <v>-40223</v>
      </c>
      <c r="J44" s="20">
        <f t="shared" si="18"/>
        <v>-58493.4</v>
      </c>
      <c r="K44" s="20">
        <f t="shared" si="18"/>
        <v>-46139.6</v>
      </c>
      <c r="L44" s="20">
        <f t="shared" si="18"/>
        <v>-32129</v>
      </c>
      <c r="M44" s="20">
        <f t="shared" si="18"/>
        <v>-21523.2</v>
      </c>
      <c r="N44" s="47">
        <f t="shared" si="17"/>
        <v>-598769.7999999999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984598.25068076</v>
      </c>
      <c r="C57" s="29">
        <f t="shared" si="21"/>
        <v>675200.1169225</v>
      </c>
      <c r="D57" s="29">
        <f t="shared" si="21"/>
        <v>655849.0083120501</v>
      </c>
      <c r="E57" s="29">
        <f t="shared" si="21"/>
        <v>156631.26866399997</v>
      </c>
      <c r="F57" s="29">
        <f t="shared" si="21"/>
        <v>642656.37262745</v>
      </c>
      <c r="G57" s="29">
        <f t="shared" si="21"/>
        <v>805997.6106000001</v>
      </c>
      <c r="H57" s="29">
        <f t="shared" si="21"/>
        <v>836704.5765000001</v>
      </c>
      <c r="I57" s="29">
        <f t="shared" si="21"/>
        <v>761954.0361282</v>
      </c>
      <c r="J57" s="29">
        <f t="shared" si="21"/>
        <v>601162.3160778</v>
      </c>
      <c r="K57" s="29">
        <f t="shared" si="21"/>
        <v>718573.3472384</v>
      </c>
      <c r="L57" s="29">
        <f t="shared" si="21"/>
        <v>347170.41043787997</v>
      </c>
      <c r="M57" s="29">
        <f t="shared" si="21"/>
        <v>200420.18223808001</v>
      </c>
      <c r="N57" s="29">
        <f>SUM(B57:M57)</f>
        <v>7386917.49642712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984598.25</v>
      </c>
      <c r="C60" s="36">
        <f aca="true" t="shared" si="22" ref="C60:M60">SUM(C61:C74)</f>
        <v>675200.11</v>
      </c>
      <c r="D60" s="36">
        <f t="shared" si="22"/>
        <v>655849.01</v>
      </c>
      <c r="E60" s="36">
        <f t="shared" si="22"/>
        <v>156631.27</v>
      </c>
      <c r="F60" s="36">
        <f t="shared" si="22"/>
        <v>642656.37</v>
      </c>
      <c r="G60" s="36">
        <f t="shared" si="22"/>
        <v>805997.61</v>
      </c>
      <c r="H60" s="36">
        <f t="shared" si="22"/>
        <v>836704.57</v>
      </c>
      <c r="I60" s="36">
        <f t="shared" si="22"/>
        <v>761954.05</v>
      </c>
      <c r="J60" s="36">
        <f t="shared" si="22"/>
        <v>601162.32</v>
      </c>
      <c r="K60" s="36">
        <f t="shared" si="22"/>
        <v>718573.35</v>
      </c>
      <c r="L60" s="36">
        <f t="shared" si="22"/>
        <v>347170.41</v>
      </c>
      <c r="M60" s="36">
        <f t="shared" si="22"/>
        <v>200420.18</v>
      </c>
      <c r="N60" s="29">
        <f>SUM(N61:N74)</f>
        <v>7386917.499999999</v>
      </c>
    </row>
    <row r="61" spans="1:15" ht="18.75" customHeight="1">
      <c r="A61" s="17" t="s">
        <v>75</v>
      </c>
      <c r="B61" s="36">
        <v>200998.2</v>
      </c>
      <c r="C61" s="36">
        <v>198454.55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399452.75</v>
      </c>
      <c r="O61"/>
    </row>
    <row r="62" spans="1:15" ht="18.75" customHeight="1">
      <c r="A62" s="17" t="s">
        <v>76</v>
      </c>
      <c r="B62" s="36">
        <v>783600.05</v>
      </c>
      <c r="C62" s="36">
        <v>476745.56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1260345.61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655849.01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655849.01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156631.27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156631.27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642656.37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642656.37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805997.61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805997.61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656293.48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656293.48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180411.09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180411.09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761954.05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761954.05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601162.32</v>
      </c>
      <c r="K70" s="35">
        <v>0</v>
      </c>
      <c r="L70" s="35">
        <v>0</v>
      </c>
      <c r="M70" s="35">
        <v>0</v>
      </c>
      <c r="N70" s="29">
        <f t="shared" si="23"/>
        <v>601162.32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718573.35</v>
      </c>
      <c r="L71" s="35">
        <v>0</v>
      </c>
      <c r="M71" s="62"/>
      <c r="N71" s="26">
        <f t="shared" si="23"/>
        <v>718573.35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347170.41</v>
      </c>
      <c r="M72" s="35">
        <v>0</v>
      </c>
      <c r="N72" s="29">
        <f t="shared" si="23"/>
        <v>347170.41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200420.18</v>
      </c>
      <c r="N73" s="26">
        <f t="shared" si="23"/>
        <v>200420.18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2.25569012677517</v>
      </c>
      <c r="C78" s="45">
        <v>2.2319723347515423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1.9788602845103085</v>
      </c>
      <c r="C79" s="45">
        <v>1.8663250454950178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1.8149194297361775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2.523805728079122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2.1193588737571827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1.680468956128175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1.9766834339038988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1.9334101643479664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1.9200070754793572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2.162479482038119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2.06768588372918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2.4547581508573866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2.4047694000420403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2016-08-19T13:22:42Z</dcterms:modified>
  <cp:category/>
  <cp:version/>
  <cp:contentType/>
  <cp:contentStatus/>
</cp:coreProperties>
</file>