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<sst xmlns="http://schemas.openxmlformats.org/spreadsheetml/2006/main" count="105" uniqueCount="103">
  <si>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</si>
  <si>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</si>
  <si>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</si>
  <si>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</si>
  <si>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</si>
  <si>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</si>
  <si>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</si>
  <si>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</si>
  <si>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</si>
  <si>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</si>
  <si>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</si>
  <si>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</si>
  <si>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</si>
  <si>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</si>
  <si>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</si>
  <si>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</si>
  <si>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</si>
  <si>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</si>
  <si>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</si>
  <si>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</si>
  <si>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</si>
  <si>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</si>
  <si>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</si>
  <si>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</si>
  <si>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</si>
  <si>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</si>
  <si>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</si>
  <si>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</si>
  <si>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</si>
  <si>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</si>
  <si>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</si>
  <si>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</si>
  <si>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</si>
  <si>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</si>
  <si>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</si>
  <si>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</si>
  <si>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</si>
  <si>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</si>
  <si>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</si>
  <si>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</si>
  <si>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</si>
  <si>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</si>
  <si>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</si>
  <si>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</si>
  <si>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</si>
  <si>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</si>
  <si>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</si>
  <si>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</si>
  <si>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</si>
  <si>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</si>
  <si>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</si>
  <si>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</si>
  <si>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</si>
  <si>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</si>
  <si>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</si>
  <si>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</si>
  <si>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</si>
  <si>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</si>
  <si>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</si>
  <si>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</si>
  <si>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</si>
  <si>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</si>
  <si>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</si>
  <si>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</si>
  <si>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</si>
  <si>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</si>
  <si>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</si>
  <si>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</si>
  <si>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</si>
  <si>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</si>
  <si>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</si>
  <si>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</si>
  <si>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</si>
  <si>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</si>
  <si>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</si>
  <si>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</si>
  <si>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</si>
  <si>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</si>
  <si>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</si>
  <si>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</si>
  <si>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</si>
  <si>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</si>
  <si>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</si>
  <si>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</si>
  <si>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</si>
  <si>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</si>
  <si>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</si>
  <si>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</si>
  <si>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</si>
  <si>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</si>
  <si>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</si>
  <si>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</si>
  <si>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</si>
  <si>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</si>
  <si>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</si>
  <si>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</si>
  <si>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</si>
  <si>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</si>
  <si>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</si>
  <si>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</si>
  <si>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</si>
  <si>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</si>
  <si>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10/08/16 - VENCIMENTO 18/08/16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</si>
</sst>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532717</v>
      </c>
      <c r="C7" s="10">
        <f>C8+C20+C24</f>
        <v>387423</v>
      </c>
      <c r="D7" s="10">
        <f>D8+D20+D24</f>
        <v>393562</v>
      </c>
      <c r="E7" s="10">
        <f>E8+E20+E24</f>
        <v>66464</v>
      </c>
      <c r="F7" s="10">
        <f aca="true" t="shared" si="0" ref="F7:M7">F8+F20+F24</f>
        <v>335726</v>
      </c>
      <c r="G7" s="10">
        <f t="shared" si="0"/>
        <v>539976</v>
      </c>
      <c r="H7" s="10">
        <f t="shared" si="0"/>
        <v>481964</v>
      </c>
      <c r="I7" s="10">
        <f t="shared" si="0"/>
        <v>430174</v>
      </c>
      <c r="J7" s="10">
        <f t="shared" si="0"/>
        <v>313446</v>
      </c>
      <c r="K7" s="10">
        <f t="shared" si="0"/>
        <v>384626</v>
      </c>
      <c r="L7" s="10">
        <f t="shared" si="0"/>
        <v>156884</v>
      </c>
      <c r="M7" s="10">
        <f t="shared" si="0"/>
        <v>92971</v>
      </c>
      <c r="N7" s="10">
        <f>+N8+N20+N24</f>
        <v>4115933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229870</v>
      </c>
      <c r="C8" s="12">
        <f>+C9+C12+C16</f>
        <v>180565</v>
      </c>
      <c r="D8" s="12">
        <f>+D9+D12+D16</f>
        <v>200783</v>
      </c>
      <c r="E8" s="12">
        <f>+E9+E12+E16</f>
        <v>30807</v>
      </c>
      <c r="F8" s="12">
        <f aca="true" t="shared" si="1" ref="F8:M8">+F9+F12+F16</f>
        <v>155771</v>
      </c>
      <c r="G8" s="12">
        <f t="shared" si="1"/>
        <v>260664</v>
      </c>
      <c r="H8" s="12">
        <f t="shared" si="1"/>
        <v>227678</v>
      </c>
      <c r="I8" s="12">
        <f t="shared" si="1"/>
        <v>207748</v>
      </c>
      <c r="J8" s="12">
        <f t="shared" si="1"/>
        <v>152021</v>
      </c>
      <c r="K8" s="12">
        <f t="shared" si="1"/>
        <v>176142</v>
      </c>
      <c r="L8" s="12">
        <f t="shared" si="1"/>
        <v>81436</v>
      </c>
      <c r="M8" s="12">
        <f t="shared" si="1"/>
        <v>50020</v>
      </c>
      <c r="N8" s="12">
        <f>SUM(B8:M8)</f>
        <v>1953505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18993</v>
      </c>
      <c r="C9" s="14">
        <v>18879</v>
      </c>
      <c r="D9" s="14">
        <v>13073</v>
      </c>
      <c r="E9" s="14">
        <v>1849</v>
      </c>
      <c r="F9" s="14">
        <v>11086</v>
      </c>
      <c r="G9" s="14">
        <v>21284</v>
      </c>
      <c r="H9" s="14">
        <v>25768</v>
      </c>
      <c r="I9" s="14">
        <v>11519</v>
      </c>
      <c r="J9" s="14">
        <v>15790</v>
      </c>
      <c r="K9" s="14">
        <v>12749</v>
      </c>
      <c r="L9" s="14">
        <v>8974</v>
      </c>
      <c r="M9" s="14">
        <v>5612</v>
      </c>
      <c r="N9" s="12">
        <f aca="true" t="shared" si="2" ref="N9:N19">SUM(B9:M9)</f>
        <v>165576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18993</v>
      </c>
      <c r="C10" s="14">
        <f>+C9-C11</f>
        <v>18879</v>
      </c>
      <c r="D10" s="14">
        <f>+D9-D11</f>
        <v>13073</v>
      </c>
      <c r="E10" s="14">
        <f>+E9-E11</f>
        <v>1849</v>
      </c>
      <c r="F10" s="14">
        <f aca="true" t="shared" si="3" ref="F10:M10">+F9-F11</f>
        <v>11086</v>
      </c>
      <c r="G10" s="14">
        <f t="shared" si="3"/>
        <v>21284</v>
      </c>
      <c r="H10" s="14">
        <f t="shared" si="3"/>
        <v>25768</v>
      </c>
      <c r="I10" s="14">
        <f t="shared" si="3"/>
        <v>11519</v>
      </c>
      <c r="J10" s="14">
        <f t="shared" si="3"/>
        <v>15790</v>
      </c>
      <c r="K10" s="14">
        <f t="shared" si="3"/>
        <v>12749</v>
      </c>
      <c r="L10" s="14">
        <f t="shared" si="3"/>
        <v>8974</v>
      </c>
      <c r="M10" s="14">
        <f t="shared" si="3"/>
        <v>5612</v>
      </c>
      <c r="N10" s="12">
        <f t="shared" si="2"/>
        <v>165576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182003</v>
      </c>
      <c r="C12" s="14">
        <f>C13+C14+C15</f>
        <v>141890</v>
      </c>
      <c r="D12" s="14">
        <f>D13+D14+D15</f>
        <v>165656</v>
      </c>
      <c r="E12" s="14">
        <f>E13+E14+E15</f>
        <v>25532</v>
      </c>
      <c r="F12" s="14">
        <f aca="true" t="shared" si="4" ref="F12:M12">F13+F14+F15</f>
        <v>125970</v>
      </c>
      <c r="G12" s="14">
        <f t="shared" si="4"/>
        <v>207786</v>
      </c>
      <c r="H12" s="14">
        <f t="shared" si="4"/>
        <v>176204</v>
      </c>
      <c r="I12" s="14">
        <f t="shared" si="4"/>
        <v>170248</v>
      </c>
      <c r="J12" s="14">
        <f t="shared" si="4"/>
        <v>118490</v>
      </c>
      <c r="K12" s="14">
        <f t="shared" si="4"/>
        <v>139396</v>
      </c>
      <c r="L12" s="14">
        <f t="shared" si="4"/>
        <v>63814</v>
      </c>
      <c r="M12" s="14">
        <f t="shared" si="4"/>
        <v>39916</v>
      </c>
      <c r="N12" s="12">
        <f t="shared" si="2"/>
        <v>1556905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86657</v>
      </c>
      <c r="C13" s="14">
        <v>69398</v>
      </c>
      <c r="D13" s="14">
        <v>78355</v>
      </c>
      <c r="E13" s="14">
        <v>12281</v>
      </c>
      <c r="F13" s="14">
        <v>59615</v>
      </c>
      <c r="G13" s="14">
        <v>100253</v>
      </c>
      <c r="H13" s="14">
        <v>89022</v>
      </c>
      <c r="I13" s="14">
        <v>84600</v>
      </c>
      <c r="J13" s="14">
        <v>56485</v>
      </c>
      <c r="K13" s="14">
        <v>66190</v>
      </c>
      <c r="L13" s="14">
        <v>30221</v>
      </c>
      <c r="M13" s="14">
        <v>18348</v>
      </c>
      <c r="N13" s="12">
        <f t="shared" si="2"/>
        <v>751425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90425</v>
      </c>
      <c r="C14" s="14">
        <v>66526</v>
      </c>
      <c r="D14" s="14">
        <v>83736</v>
      </c>
      <c r="E14" s="14">
        <v>12352</v>
      </c>
      <c r="F14" s="14">
        <v>61993</v>
      </c>
      <c r="G14" s="14">
        <v>98413</v>
      </c>
      <c r="H14" s="14">
        <v>81068</v>
      </c>
      <c r="I14" s="14">
        <v>82641</v>
      </c>
      <c r="J14" s="14">
        <v>58599</v>
      </c>
      <c r="K14" s="14">
        <v>69784</v>
      </c>
      <c r="L14" s="14">
        <v>31589</v>
      </c>
      <c r="M14" s="14">
        <v>20671</v>
      </c>
      <c r="N14" s="12">
        <f t="shared" si="2"/>
        <v>757797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4921</v>
      </c>
      <c r="C15" s="14">
        <v>5966</v>
      </c>
      <c r="D15" s="14">
        <v>3565</v>
      </c>
      <c r="E15" s="14">
        <v>899</v>
      </c>
      <c r="F15" s="14">
        <v>4362</v>
      </c>
      <c r="G15" s="14">
        <v>9120</v>
      </c>
      <c r="H15" s="14">
        <v>6114</v>
      </c>
      <c r="I15" s="14">
        <v>3007</v>
      </c>
      <c r="J15" s="14">
        <v>3406</v>
      </c>
      <c r="K15" s="14">
        <v>3422</v>
      </c>
      <c r="L15" s="14">
        <v>2004</v>
      </c>
      <c r="M15" s="14">
        <v>897</v>
      </c>
      <c r="N15" s="12">
        <f t="shared" si="2"/>
        <v>47683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28874</v>
      </c>
      <c r="C16" s="14">
        <f>C17+C18+C19</f>
        <v>19796</v>
      </c>
      <c r="D16" s="14">
        <f>D17+D18+D19</f>
        <v>22054</v>
      </c>
      <c r="E16" s="14">
        <f>E17+E18+E19</f>
        <v>3426</v>
      </c>
      <c r="F16" s="14">
        <f aca="true" t="shared" si="5" ref="F16:M16">F17+F18+F19</f>
        <v>18715</v>
      </c>
      <c r="G16" s="14">
        <f t="shared" si="5"/>
        <v>31594</v>
      </c>
      <c r="H16" s="14">
        <f t="shared" si="5"/>
        <v>25706</v>
      </c>
      <c r="I16" s="14">
        <f t="shared" si="5"/>
        <v>25981</v>
      </c>
      <c r="J16" s="14">
        <f t="shared" si="5"/>
        <v>17741</v>
      </c>
      <c r="K16" s="14">
        <f t="shared" si="5"/>
        <v>23997</v>
      </c>
      <c r="L16" s="14">
        <f t="shared" si="5"/>
        <v>8648</v>
      </c>
      <c r="M16" s="14">
        <f t="shared" si="5"/>
        <v>4492</v>
      </c>
      <c r="N16" s="12">
        <f t="shared" si="2"/>
        <v>231024</v>
      </c>
    </row>
    <row r="17" spans="1:25" ht="18.75" customHeight="1">
      <c r="A17" s="15" t="s">
        <v>16</v>
      </c>
      <c r="B17" s="14">
        <v>16976</v>
      </c>
      <c r="C17" s="14">
        <v>12585</v>
      </c>
      <c r="D17" s="14">
        <v>11824</v>
      </c>
      <c r="E17" s="14">
        <v>2026</v>
      </c>
      <c r="F17" s="14">
        <v>10968</v>
      </c>
      <c r="G17" s="14">
        <v>18720</v>
      </c>
      <c r="H17" s="14">
        <v>15596</v>
      </c>
      <c r="I17" s="14">
        <v>15954</v>
      </c>
      <c r="J17" s="14">
        <v>10595</v>
      </c>
      <c r="K17" s="14">
        <v>14283</v>
      </c>
      <c r="L17" s="14">
        <v>5209</v>
      </c>
      <c r="M17" s="14">
        <v>2615</v>
      </c>
      <c r="N17" s="12">
        <f t="shared" si="2"/>
        <v>137351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10922</v>
      </c>
      <c r="C18" s="14">
        <v>6135</v>
      </c>
      <c r="D18" s="14">
        <v>9552</v>
      </c>
      <c r="E18" s="14">
        <v>1258</v>
      </c>
      <c r="F18" s="14">
        <v>6788</v>
      </c>
      <c r="G18" s="14">
        <v>11165</v>
      </c>
      <c r="H18" s="14">
        <v>9048</v>
      </c>
      <c r="I18" s="14">
        <v>9481</v>
      </c>
      <c r="J18" s="14">
        <v>6542</v>
      </c>
      <c r="K18" s="14">
        <v>9229</v>
      </c>
      <c r="L18" s="14">
        <v>3191</v>
      </c>
      <c r="M18" s="14">
        <v>1759</v>
      </c>
      <c r="N18" s="12">
        <f t="shared" si="2"/>
        <v>85070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976</v>
      </c>
      <c r="C19" s="14">
        <v>1076</v>
      </c>
      <c r="D19" s="14">
        <v>678</v>
      </c>
      <c r="E19" s="14">
        <v>142</v>
      </c>
      <c r="F19" s="14">
        <v>959</v>
      </c>
      <c r="G19" s="14">
        <v>1709</v>
      </c>
      <c r="H19" s="14">
        <v>1062</v>
      </c>
      <c r="I19" s="14">
        <v>546</v>
      </c>
      <c r="J19" s="14">
        <v>604</v>
      </c>
      <c r="K19" s="14">
        <v>485</v>
      </c>
      <c r="L19" s="14">
        <v>248</v>
      </c>
      <c r="M19" s="14">
        <v>118</v>
      </c>
      <c r="N19" s="12">
        <f t="shared" si="2"/>
        <v>8603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134686</v>
      </c>
      <c r="C20" s="18">
        <f>C21+C22+C23</f>
        <v>83143</v>
      </c>
      <c r="D20" s="18">
        <f>D21+D22+D23</f>
        <v>77469</v>
      </c>
      <c r="E20" s="18">
        <f>E21+E22+E23</f>
        <v>13080</v>
      </c>
      <c r="F20" s="18">
        <f aca="true" t="shared" si="6" ref="F20:M20">F21+F22+F23</f>
        <v>66414</v>
      </c>
      <c r="G20" s="18">
        <f t="shared" si="6"/>
        <v>109323</v>
      </c>
      <c r="H20" s="18">
        <f t="shared" si="6"/>
        <v>112512</v>
      </c>
      <c r="I20" s="18">
        <f t="shared" si="6"/>
        <v>105443</v>
      </c>
      <c r="J20" s="18">
        <f t="shared" si="6"/>
        <v>71536</v>
      </c>
      <c r="K20" s="18">
        <f t="shared" si="6"/>
        <v>107113</v>
      </c>
      <c r="L20" s="18">
        <f t="shared" si="6"/>
        <v>42266</v>
      </c>
      <c r="M20" s="18">
        <f t="shared" si="6"/>
        <v>24042</v>
      </c>
      <c r="N20" s="12">
        <f aca="true" t="shared" si="7" ref="N20:N26">SUM(B20:M20)</f>
        <v>947027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69073</v>
      </c>
      <c r="C21" s="14">
        <v>46236</v>
      </c>
      <c r="D21" s="14">
        <v>41307</v>
      </c>
      <c r="E21" s="14">
        <v>7247</v>
      </c>
      <c r="F21" s="14">
        <v>35445</v>
      </c>
      <c r="G21" s="14">
        <v>60158</v>
      </c>
      <c r="H21" s="14">
        <v>64143</v>
      </c>
      <c r="I21" s="14">
        <v>57894</v>
      </c>
      <c r="J21" s="14">
        <v>38398</v>
      </c>
      <c r="K21" s="14">
        <v>56093</v>
      </c>
      <c r="L21" s="14">
        <v>22220</v>
      </c>
      <c r="M21" s="14">
        <v>12245</v>
      </c>
      <c r="N21" s="12">
        <f t="shared" si="7"/>
        <v>510459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62978</v>
      </c>
      <c r="C22" s="14">
        <v>34638</v>
      </c>
      <c r="D22" s="14">
        <v>34728</v>
      </c>
      <c r="E22" s="14">
        <v>5506</v>
      </c>
      <c r="F22" s="14">
        <v>29396</v>
      </c>
      <c r="G22" s="14">
        <v>46017</v>
      </c>
      <c r="H22" s="14">
        <v>46037</v>
      </c>
      <c r="I22" s="14">
        <v>46014</v>
      </c>
      <c r="J22" s="14">
        <v>31728</v>
      </c>
      <c r="K22" s="14">
        <v>49164</v>
      </c>
      <c r="L22" s="14">
        <v>19121</v>
      </c>
      <c r="M22" s="14">
        <v>11354</v>
      </c>
      <c r="N22" s="12">
        <f t="shared" si="7"/>
        <v>416681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2635</v>
      </c>
      <c r="C23" s="14">
        <v>2269</v>
      </c>
      <c r="D23" s="14">
        <v>1434</v>
      </c>
      <c r="E23" s="14">
        <v>327</v>
      </c>
      <c r="F23" s="14">
        <v>1573</v>
      </c>
      <c r="G23" s="14">
        <v>3148</v>
      </c>
      <c r="H23" s="14">
        <v>2332</v>
      </c>
      <c r="I23" s="14">
        <v>1535</v>
      </c>
      <c r="J23" s="14">
        <v>1410</v>
      </c>
      <c r="K23" s="14">
        <v>1856</v>
      </c>
      <c r="L23" s="14">
        <v>925</v>
      </c>
      <c r="M23" s="14">
        <v>443</v>
      </c>
      <c r="N23" s="12">
        <f t="shared" si="7"/>
        <v>19887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168161</v>
      </c>
      <c r="C24" s="14">
        <f>C25+C26</f>
        <v>123715</v>
      </c>
      <c r="D24" s="14">
        <f>D25+D26</f>
        <v>115310</v>
      </c>
      <c r="E24" s="14">
        <f>E25+E26</f>
        <v>22577</v>
      </c>
      <c r="F24" s="14">
        <f aca="true" t="shared" si="8" ref="F24:M24">F25+F26</f>
        <v>113541</v>
      </c>
      <c r="G24" s="14">
        <f t="shared" si="8"/>
        <v>169989</v>
      </c>
      <c r="H24" s="14">
        <f t="shared" si="8"/>
        <v>141774</v>
      </c>
      <c r="I24" s="14">
        <f t="shared" si="8"/>
        <v>116983</v>
      </c>
      <c r="J24" s="14">
        <f t="shared" si="8"/>
        <v>89889</v>
      </c>
      <c r="K24" s="14">
        <f t="shared" si="8"/>
        <v>101371</v>
      </c>
      <c r="L24" s="14">
        <f t="shared" si="8"/>
        <v>33182</v>
      </c>
      <c r="M24" s="14">
        <f t="shared" si="8"/>
        <v>18909</v>
      </c>
      <c r="N24" s="12">
        <f t="shared" si="7"/>
        <v>1215401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76747</v>
      </c>
      <c r="C25" s="14">
        <v>63414</v>
      </c>
      <c r="D25" s="14">
        <v>58108</v>
      </c>
      <c r="E25" s="14">
        <v>12316</v>
      </c>
      <c r="F25" s="14">
        <v>56352</v>
      </c>
      <c r="G25" s="14">
        <v>88938</v>
      </c>
      <c r="H25" s="14">
        <v>76114</v>
      </c>
      <c r="I25" s="14">
        <v>53885</v>
      </c>
      <c r="J25" s="14">
        <v>47189</v>
      </c>
      <c r="K25" s="14">
        <v>46839</v>
      </c>
      <c r="L25" s="14">
        <v>15484</v>
      </c>
      <c r="M25" s="14">
        <v>7660</v>
      </c>
      <c r="N25" s="12">
        <f t="shared" si="7"/>
        <v>603046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91414</v>
      </c>
      <c r="C26" s="14">
        <v>60301</v>
      </c>
      <c r="D26" s="14">
        <v>57202</v>
      </c>
      <c r="E26" s="14">
        <v>10261</v>
      </c>
      <c r="F26" s="14">
        <v>57189</v>
      </c>
      <c r="G26" s="14">
        <v>81051</v>
      </c>
      <c r="H26" s="14">
        <v>65660</v>
      </c>
      <c r="I26" s="14">
        <v>63098</v>
      </c>
      <c r="J26" s="14">
        <v>42700</v>
      </c>
      <c r="K26" s="14">
        <v>54532</v>
      </c>
      <c r="L26" s="14">
        <v>17698</v>
      </c>
      <c r="M26" s="14">
        <v>11249</v>
      </c>
      <c r="N26" s="12">
        <f t="shared" si="7"/>
        <v>612355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1080946.47963482</v>
      </c>
      <c r="C36" s="61">
        <f aca="true" t="shared" si="11" ref="C36:M36">C37+C38+C39+C40</f>
        <v>759622.5899015</v>
      </c>
      <c r="D36" s="61">
        <f t="shared" si="11"/>
        <v>724337.3781781</v>
      </c>
      <c r="E36" s="61">
        <f t="shared" si="11"/>
        <v>167724.7061376</v>
      </c>
      <c r="F36" s="61">
        <f t="shared" si="11"/>
        <v>711430.2648783001</v>
      </c>
      <c r="G36" s="61">
        <f t="shared" si="11"/>
        <v>907337.9504000001</v>
      </c>
      <c r="H36" s="61">
        <f t="shared" si="11"/>
        <v>947980.7676</v>
      </c>
      <c r="I36" s="61">
        <f t="shared" si="11"/>
        <v>825861.6946532</v>
      </c>
      <c r="J36" s="61">
        <f t="shared" si="11"/>
        <v>677762.2041978</v>
      </c>
      <c r="K36" s="61">
        <f t="shared" si="11"/>
        <v>795181.7145897599</v>
      </c>
      <c r="L36" s="61">
        <f t="shared" si="11"/>
        <v>385092.79686411994</v>
      </c>
      <c r="M36" s="61">
        <f t="shared" si="11"/>
        <v>223568.53370176002</v>
      </c>
      <c r="N36" s="61">
        <f>N37+N38+N39+N40</f>
        <v>8206847.08073696</v>
      </c>
    </row>
    <row r="37" spans="1:14" ht="18.75" customHeight="1">
      <c r="A37" s="58" t="s">
        <v>55</v>
      </c>
      <c r="B37" s="55">
        <f aca="true" t="shared" si="12" ref="B37:M37">B29*B7</f>
        <v>1080989.3364</v>
      </c>
      <c r="C37" s="55">
        <f t="shared" si="12"/>
        <v>759504.0492</v>
      </c>
      <c r="D37" s="55">
        <f t="shared" si="12"/>
        <v>714236.3176</v>
      </c>
      <c r="E37" s="55">
        <f t="shared" si="12"/>
        <v>167495.9264</v>
      </c>
      <c r="F37" s="55">
        <f t="shared" si="12"/>
        <v>711403.3940000001</v>
      </c>
      <c r="G37" s="55">
        <f t="shared" si="12"/>
        <v>907429.6680000001</v>
      </c>
      <c r="H37" s="55">
        <f t="shared" si="12"/>
        <v>947782.206</v>
      </c>
      <c r="I37" s="55">
        <f t="shared" si="12"/>
        <v>825762.0104</v>
      </c>
      <c r="J37" s="55">
        <f t="shared" si="12"/>
        <v>677638.9074</v>
      </c>
      <c r="K37" s="55">
        <f t="shared" si="12"/>
        <v>794983.4794</v>
      </c>
      <c r="L37" s="55">
        <f t="shared" si="12"/>
        <v>384977.64759999997</v>
      </c>
      <c r="M37" s="55">
        <f t="shared" si="12"/>
        <v>223530.1753</v>
      </c>
      <c r="N37" s="57">
        <f>SUM(B37:M37)</f>
        <v>8195733.1177</v>
      </c>
    </row>
    <row r="38" spans="1:14" ht="18.75" customHeight="1">
      <c r="A38" s="58" t="s">
        <v>56</v>
      </c>
      <c r="B38" s="55">
        <f aca="true" t="shared" si="13" ref="B38:M38">B30*B7</f>
        <v>-3299.93676518</v>
      </c>
      <c r="C38" s="55">
        <f t="shared" si="13"/>
        <v>-2273.9792985</v>
      </c>
      <c r="D38" s="55">
        <f t="shared" si="13"/>
        <v>-2184.2494219</v>
      </c>
      <c r="E38" s="55">
        <f t="shared" si="13"/>
        <v>-417.5002624</v>
      </c>
      <c r="F38" s="55">
        <f t="shared" si="13"/>
        <v>-2134.5291217</v>
      </c>
      <c r="G38" s="55">
        <f t="shared" si="13"/>
        <v>-2753.8776000000003</v>
      </c>
      <c r="H38" s="55">
        <f t="shared" si="13"/>
        <v>-2698.9984</v>
      </c>
      <c r="I38" s="55">
        <f t="shared" si="13"/>
        <v>-2446.9157468</v>
      </c>
      <c r="J38" s="55">
        <f t="shared" si="13"/>
        <v>-1995.3032022</v>
      </c>
      <c r="K38" s="55">
        <f t="shared" si="13"/>
        <v>-2404.00481024</v>
      </c>
      <c r="L38" s="55">
        <f t="shared" si="13"/>
        <v>-1156.0107358799999</v>
      </c>
      <c r="M38" s="55">
        <f t="shared" si="13"/>
        <v>-680.68159824</v>
      </c>
      <c r="N38" s="25">
        <f>SUM(B38:M38)</f>
        <v>-24445.986963040003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-72173.4</v>
      </c>
      <c r="C42" s="25">
        <f aca="true" t="shared" si="15" ref="C42:M42">+C43+C46+C54+C55</f>
        <v>-71740.2</v>
      </c>
      <c r="D42" s="25">
        <f t="shared" si="15"/>
        <v>-49677.4</v>
      </c>
      <c r="E42" s="25">
        <f t="shared" si="15"/>
        <v>-7026.2</v>
      </c>
      <c r="F42" s="25">
        <f t="shared" si="15"/>
        <v>-42126.8</v>
      </c>
      <c r="G42" s="25">
        <f t="shared" si="15"/>
        <v>-80879.2</v>
      </c>
      <c r="H42" s="25">
        <f t="shared" si="15"/>
        <v>-97918.4</v>
      </c>
      <c r="I42" s="25">
        <f t="shared" si="15"/>
        <v>-43772.2</v>
      </c>
      <c r="J42" s="25">
        <f t="shared" si="15"/>
        <v>-60002</v>
      </c>
      <c r="K42" s="25">
        <f t="shared" si="15"/>
        <v>-48446.2</v>
      </c>
      <c r="L42" s="25">
        <f t="shared" si="15"/>
        <v>-34101.2</v>
      </c>
      <c r="M42" s="25">
        <f t="shared" si="15"/>
        <v>-21325.6</v>
      </c>
      <c r="N42" s="25">
        <f>+N43+N46+N54+N55</f>
        <v>-629188.7999999999</v>
      </c>
    </row>
    <row r="43" spans="1:14" ht="18.75" customHeight="1">
      <c r="A43" s="17" t="s">
        <v>60</v>
      </c>
      <c r="B43" s="26">
        <f>B44+B45</f>
        <v>-72173.4</v>
      </c>
      <c r="C43" s="26">
        <f>C44+C45</f>
        <v>-71740.2</v>
      </c>
      <c r="D43" s="26">
        <f>D44+D45</f>
        <v>-49677.4</v>
      </c>
      <c r="E43" s="26">
        <f>E44+E45</f>
        <v>-7026.2</v>
      </c>
      <c r="F43" s="26">
        <f aca="true" t="shared" si="16" ref="F43:M43">F44+F45</f>
        <v>-42126.8</v>
      </c>
      <c r="G43" s="26">
        <f t="shared" si="16"/>
        <v>-80879.2</v>
      </c>
      <c r="H43" s="26">
        <f t="shared" si="16"/>
        <v>-97918.4</v>
      </c>
      <c r="I43" s="26">
        <f t="shared" si="16"/>
        <v>-43772.2</v>
      </c>
      <c r="J43" s="26">
        <f t="shared" si="16"/>
        <v>-60002</v>
      </c>
      <c r="K43" s="26">
        <f t="shared" si="16"/>
        <v>-48446.2</v>
      </c>
      <c r="L43" s="26">
        <f t="shared" si="16"/>
        <v>-34101.2</v>
      </c>
      <c r="M43" s="26">
        <f t="shared" si="16"/>
        <v>-21325.6</v>
      </c>
      <c r="N43" s="25">
        <f aca="true" t="shared" si="17" ref="N43:N55">SUM(B43:M43)</f>
        <v>-629188.7999999999</v>
      </c>
    </row>
    <row r="44" spans="1:25" ht="18.75" customHeight="1">
      <c r="A44" s="13" t="s">
        <v>61</v>
      </c>
      <c r="B44" s="20">
        <f>ROUND(-B9*$D$3,2)</f>
        <v>-72173.4</v>
      </c>
      <c r="C44" s="20">
        <f>ROUND(-C9*$D$3,2)</f>
        <v>-71740.2</v>
      </c>
      <c r="D44" s="20">
        <f>ROUND(-D9*$D$3,2)</f>
        <v>-49677.4</v>
      </c>
      <c r="E44" s="20">
        <f>ROUND(-E9*$D$3,2)</f>
        <v>-7026.2</v>
      </c>
      <c r="F44" s="20">
        <f aca="true" t="shared" si="18" ref="F44:M44">ROUND(-F9*$D$3,2)</f>
        <v>-42126.8</v>
      </c>
      <c r="G44" s="20">
        <f t="shared" si="18"/>
        <v>-80879.2</v>
      </c>
      <c r="H44" s="20">
        <f t="shared" si="18"/>
        <v>-97918.4</v>
      </c>
      <c r="I44" s="20">
        <f t="shared" si="18"/>
        <v>-43772.2</v>
      </c>
      <c r="J44" s="20">
        <f t="shared" si="18"/>
        <v>-60002</v>
      </c>
      <c r="K44" s="20">
        <f t="shared" si="18"/>
        <v>-48446.2</v>
      </c>
      <c r="L44" s="20">
        <f t="shared" si="18"/>
        <v>-34101.2</v>
      </c>
      <c r="M44" s="20">
        <f t="shared" si="18"/>
        <v>-21325.6</v>
      </c>
      <c r="N44" s="47">
        <f t="shared" si="17"/>
        <v>-629188.7999999999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1008773.07963482</v>
      </c>
      <c r="C57" s="29">
        <f t="shared" si="21"/>
        <v>687882.3899015001</v>
      </c>
      <c r="D57" s="29">
        <f t="shared" si="21"/>
        <v>674659.9781781</v>
      </c>
      <c r="E57" s="29">
        <f t="shared" si="21"/>
        <v>160698.5061376</v>
      </c>
      <c r="F57" s="29">
        <f t="shared" si="21"/>
        <v>669303.4648783001</v>
      </c>
      <c r="G57" s="29">
        <f t="shared" si="21"/>
        <v>826458.7504000001</v>
      </c>
      <c r="H57" s="29">
        <f t="shared" si="21"/>
        <v>850062.3676</v>
      </c>
      <c r="I57" s="29">
        <f t="shared" si="21"/>
        <v>782089.4946532</v>
      </c>
      <c r="J57" s="29">
        <f t="shared" si="21"/>
        <v>617760.2041978</v>
      </c>
      <c r="K57" s="29">
        <f t="shared" si="21"/>
        <v>746735.51458976</v>
      </c>
      <c r="L57" s="29">
        <f t="shared" si="21"/>
        <v>350991.5968641199</v>
      </c>
      <c r="M57" s="29">
        <f t="shared" si="21"/>
        <v>202242.93370176002</v>
      </c>
      <c r="N57" s="29">
        <f>SUM(B57:M57)</f>
        <v>7577658.2807369605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1008773.07</v>
      </c>
      <c r="C60" s="36">
        <f aca="true" t="shared" si="22" ref="C60:M60">SUM(C61:C74)</f>
        <v>687882.38</v>
      </c>
      <c r="D60" s="36">
        <f t="shared" si="22"/>
        <v>674659.98</v>
      </c>
      <c r="E60" s="36">
        <f t="shared" si="22"/>
        <v>160698.51</v>
      </c>
      <c r="F60" s="36">
        <f t="shared" si="22"/>
        <v>669303.46</v>
      </c>
      <c r="G60" s="36">
        <f t="shared" si="22"/>
        <v>826458.75</v>
      </c>
      <c r="H60" s="36">
        <f t="shared" si="22"/>
        <v>850062.37</v>
      </c>
      <c r="I60" s="36">
        <f t="shared" si="22"/>
        <v>782089.49</v>
      </c>
      <c r="J60" s="36">
        <f t="shared" si="22"/>
        <v>617760.21</v>
      </c>
      <c r="K60" s="36">
        <f t="shared" si="22"/>
        <v>746735.52</v>
      </c>
      <c r="L60" s="36">
        <f t="shared" si="22"/>
        <v>350991.6</v>
      </c>
      <c r="M60" s="36">
        <f t="shared" si="22"/>
        <v>202242.94</v>
      </c>
      <c r="N60" s="29">
        <f>SUM(N61:N74)</f>
        <v>7577658.28</v>
      </c>
    </row>
    <row r="61" spans="1:15" ht="18.75" customHeight="1">
      <c r="A61" s="17" t="s">
        <v>75</v>
      </c>
      <c r="B61" s="36">
        <v>207471.38</v>
      </c>
      <c r="C61" s="36">
        <v>203651.95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411123.33</v>
      </c>
      <c r="O61"/>
    </row>
    <row r="62" spans="1:15" ht="18.75" customHeight="1">
      <c r="A62" s="17" t="s">
        <v>76</v>
      </c>
      <c r="B62" s="36">
        <v>801301.69</v>
      </c>
      <c r="C62" s="36">
        <v>484230.43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1285532.1199999999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674659.98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674659.98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160698.51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160698.51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669303.46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669303.46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826458.75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826458.75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671722.11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671722.11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178340.26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178340.26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782089.49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782089.49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617760.21</v>
      </c>
      <c r="K70" s="35">
        <v>0</v>
      </c>
      <c r="L70" s="35">
        <v>0</v>
      </c>
      <c r="M70" s="35">
        <v>0</v>
      </c>
      <c r="N70" s="29">
        <f t="shared" si="23"/>
        <v>617760.21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746735.52</v>
      </c>
      <c r="L71" s="35">
        <v>0</v>
      </c>
      <c r="M71" s="62"/>
      <c r="N71" s="26">
        <f t="shared" si="23"/>
        <v>746735.52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350991.6</v>
      </c>
      <c r="M72" s="35">
        <v>0</v>
      </c>
      <c r="N72" s="29">
        <f t="shared" si="23"/>
        <v>350991.6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202242.94</v>
      </c>
      <c r="N73" s="26">
        <f t="shared" si="23"/>
        <v>202242.94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2.2536742869136104</v>
      </c>
      <c r="C78" s="45">
        <v>2.229099552903156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1.9787034709212652</v>
      </c>
      <c r="C79" s="45">
        <v>1.8662244983423486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1.8147419420017683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2.5235421602311026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2.119080038121266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1.6803301450434835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1.9761680631753509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1.933467910983489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1.919831730074807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2.1622933589766657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2.067415397268411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2.454633977104867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2.404712584588313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2016-08-17T19:05:03Z</dcterms:modified>
  <cp:category/>
  <cp:version/>
  <cp:contentType/>
  <cp:contentStatus/>
</cp:coreProperties>
</file>