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<sst xmlns="http://schemas.openxmlformats.org/spreadsheetml/2006/main" count="105" uniqueCount="103">
  <si>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</si>
  <si>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</si>
  <si>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</si>
  <si>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</si>
  <si>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</si>
  <si>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</si>
  <si>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</si>
  <si>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</si>
  <si>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</si>
  <si>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</si>
  <si>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</si>
  <si>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</si>
  <si>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</si>
  <si>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</si>
  <si>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</si>
  <si>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</si>
  <si>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</si>
  <si>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</si>
  <si>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</si>
  <si>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</si>
  <si>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</si>
  <si>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</si>
  <si>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</si>
  <si>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</si>
  <si>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</si>
  <si>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</si>
  <si>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</si>
  <si>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</si>
  <si>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</si>
  <si>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</si>
  <si>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</si>
  <si>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</si>
  <si>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</si>
  <si>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</si>
  <si>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</si>
  <si>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</si>
  <si>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</si>
  <si>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</si>
  <si>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</si>
  <si>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</si>
  <si>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</si>
  <si>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</si>
  <si>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</si>
  <si>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</si>
  <si>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</si>
  <si>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</si>
  <si>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</si>
  <si>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</si>
  <si>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</si>
  <si>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</si>
  <si>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</si>
  <si>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</si>
  <si>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</si>
  <si>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</si>
  <si>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</si>
  <si>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</si>
  <si>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</si>
  <si>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</si>
  <si>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</si>
  <si>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</si>
  <si>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</si>
  <si>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</si>
  <si>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</si>
  <si>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</si>
  <si>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</si>
  <si>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</si>
  <si>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</si>
  <si>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</si>
  <si>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</si>
  <si>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</si>
  <si>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</si>
  <si>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</si>
  <si>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</si>
  <si>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</si>
  <si>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</si>
  <si>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</si>
  <si>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</si>
  <si>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</si>
  <si>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</si>
  <si>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</si>
  <si>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</si>
  <si>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</si>
  <si>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</si>
  <si>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</si>
  <si>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</si>
  <si>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</si>
  <si>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</si>
  <si>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</si>
  <si>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</si>
  <si>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</si>
  <si>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</si>
  <si>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</si>
  <si>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</si>
  <si>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</si>
  <si>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</si>
  <si>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</si>
  <si>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</si>
  <si>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</si>
  <si>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</si>
  <si>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</si>
  <si>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</si>
  <si>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</si>
  <si>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03/08/16 - VENCIMENTO 11/08/16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</si>
</sst>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517020</v>
      </c>
      <c r="C7" s="10">
        <f>C8+C20+C24</f>
        <v>375576</v>
      </c>
      <c r="D7" s="10">
        <f>D8+D20+D24</f>
        <v>385310</v>
      </c>
      <c r="E7" s="10">
        <f>E8+E20+E24</f>
        <v>58181</v>
      </c>
      <c r="F7" s="10">
        <f aca="true" t="shared" si="0" ref="F7:M7">F8+F20+F24</f>
        <v>306120</v>
      </c>
      <c r="G7" s="10">
        <f t="shared" si="0"/>
        <v>516305</v>
      </c>
      <c r="H7" s="10">
        <f t="shared" si="0"/>
        <v>469601</v>
      </c>
      <c r="I7" s="10">
        <f t="shared" si="0"/>
        <v>419278</v>
      </c>
      <c r="J7" s="10">
        <f t="shared" si="0"/>
        <v>301145</v>
      </c>
      <c r="K7" s="10">
        <f t="shared" si="0"/>
        <v>368590</v>
      </c>
      <c r="L7" s="10">
        <f t="shared" si="0"/>
        <v>149044</v>
      </c>
      <c r="M7" s="10">
        <f t="shared" si="0"/>
        <v>89842</v>
      </c>
      <c r="N7" s="10">
        <f>+N8+N20+N24</f>
        <v>3956012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226937</v>
      </c>
      <c r="C8" s="12">
        <f>+C9+C12+C16</f>
        <v>178946</v>
      </c>
      <c r="D8" s="12">
        <f>+D9+D12+D16</f>
        <v>199582</v>
      </c>
      <c r="E8" s="12">
        <f>+E9+E12+E16</f>
        <v>27552</v>
      </c>
      <c r="F8" s="12">
        <f aca="true" t="shared" si="1" ref="F8:M8">+F9+F12+F16</f>
        <v>145320</v>
      </c>
      <c r="G8" s="12">
        <f t="shared" si="1"/>
        <v>254345</v>
      </c>
      <c r="H8" s="12">
        <f t="shared" si="1"/>
        <v>226181</v>
      </c>
      <c r="I8" s="12">
        <f t="shared" si="1"/>
        <v>206557</v>
      </c>
      <c r="J8" s="12">
        <f t="shared" si="1"/>
        <v>148700</v>
      </c>
      <c r="K8" s="12">
        <f t="shared" si="1"/>
        <v>170255</v>
      </c>
      <c r="L8" s="12">
        <f t="shared" si="1"/>
        <v>78435</v>
      </c>
      <c r="M8" s="12">
        <f t="shared" si="1"/>
        <v>49279</v>
      </c>
      <c r="N8" s="12">
        <f>SUM(B8:M8)</f>
        <v>1912089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18913</v>
      </c>
      <c r="C9" s="14">
        <v>19046</v>
      </c>
      <c r="D9" s="14">
        <v>12703</v>
      </c>
      <c r="E9" s="14">
        <v>1726</v>
      </c>
      <c r="F9" s="14">
        <v>10342</v>
      </c>
      <c r="G9" s="14">
        <v>20922</v>
      </c>
      <c r="H9" s="14">
        <v>25207</v>
      </c>
      <c r="I9" s="14">
        <v>11993</v>
      </c>
      <c r="J9" s="14">
        <v>15827</v>
      </c>
      <c r="K9" s="14">
        <v>12416</v>
      </c>
      <c r="L9" s="14">
        <v>8744</v>
      </c>
      <c r="M9" s="14">
        <v>5569</v>
      </c>
      <c r="N9" s="12">
        <f aca="true" t="shared" si="2" ref="N9:N19">SUM(B9:M9)</f>
        <v>163408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18913</v>
      </c>
      <c r="C10" s="14">
        <f>+C9-C11</f>
        <v>19046</v>
      </c>
      <c r="D10" s="14">
        <f>+D9-D11</f>
        <v>12703</v>
      </c>
      <c r="E10" s="14">
        <f>+E9-E11</f>
        <v>1726</v>
      </c>
      <c r="F10" s="14">
        <f aca="true" t="shared" si="3" ref="F10:M10">+F9-F11</f>
        <v>10342</v>
      </c>
      <c r="G10" s="14">
        <f t="shared" si="3"/>
        <v>20922</v>
      </c>
      <c r="H10" s="14">
        <f t="shared" si="3"/>
        <v>25207</v>
      </c>
      <c r="I10" s="14">
        <f t="shared" si="3"/>
        <v>11993</v>
      </c>
      <c r="J10" s="14">
        <f t="shared" si="3"/>
        <v>15827</v>
      </c>
      <c r="K10" s="14">
        <f t="shared" si="3"/>
        <v>12416</v>
      </c>
      <c r="L10" s="14">
        <f t="shared" si="3"/>
        <v>8744</v>
      </c>
      <c r="M10" s="14">
        <f t="shared" si="3"/>
        <v>5569</v>
      </c>
      <c r="N10" s="12">
        <f t="shared" si="2"/>
        <v>163408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180499</v>
      </c>
      <c r="C12" s="14">
        <f>C13+C14+C15</f>
        <v>141195</v>
      </c>
      <c r="D12" s="14">
        <f>D13+D14+D15</f>
        <v>165274</v>
      </c>
      <c r="E12" s="14">
        <f>E13+E14+E15</f>
        <v>22851</v>
      </c>
      <c r="F12" s="14">
        <f aca="true" t="shared" si="4" ref="F12:M12">F13+F14+F15</f>
        <v>117935</v>
      </c>
      <c r="G12" s="14">
        <f t="shared" si="4"/>
        <v>203477</v>
      </c>
      <c r="H12" s="14">
        <f t="shared" si="4"/>
        <v>175875</v>
      </c>
      <c r="I12" s="14">
        <f t="shared" si="4"/>
        <v>169477</v>
      </c>
      <c r="J12" s="14">
        <f t="shared" si="4"/>
        <v>116080</v>
      </c>
      <c r="K12" s="14">
        <f t="shared" si="4"/>
        <v>134962</v>
      </c>
      <c r="L12" s="14">
        <f t="shared" si="4"/>
        <v>61579</v>
      </c>
      <c r="M12" s="14">
        <f t="shared" si="4"/>
        <v>39396</v>
      </c>
      <c r="N12" s="12">
        <f t="shared" si="2"/>
        <v>1528600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85520</v>
      </c>
      <c r="C13" s="14">
        <v>69475</v>
      </c>
      <c r="D13" s="14">
        <v>77652</v>
      </c>
      <c r="E13" s="14">
        <v>11034</v>
      </c>
      <c r="F13" s="14">
        <v>56155</v>
      </c>
      <c r="G13" s="14">
        <v>98604</v>
      </c>
      <c r="H13" s="14">
        <v>89367</v>
      </c>
      <c r="I13" s="14">
        <v>84010</v>
      </c>
      <c r="J13" s="14">
        <v>55640</v>
      </c>
      <c r="K13" s="14">
        <v>64165</v>
      </c>
      <c r="L13" s="14">
        <v>29340</v>
      </c>
      <c r="M13" s="14">
        <v>18103</v>
      </c>
      <c r="N13" s="12">
        <f t="shared" si="2"/>
        <v>739065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90864</v>
      </c>
      <c r="C14" s="14">
        <v>66595</v>
      </c>
      <c r="D14" s="14">
        <v>84697</v>
      </c>
      <c r="E14" s="14">
        <v>11110</v>
      </c>
      <c r="F14" s="14">
        <v>58652</v>
      </c>
      <c r="G14" s="14">
        <v>97438</v>
      </c>
      <c r="H14" s="14">
        <v>81631</v>
      </c>
      <c r="I14" s="14">
        <v>83048</v>
      </c>
      <c r="J14" s="14">
        <v>57472</v>
      </c>
      <c r="K14" s="14">
        <v>67928</v>
      </c>
      <c r="L14" s="14">
        <v>30684</v>
      </c>
      <c r="M14" s="14">
        <v>20582</v>
      </c>
      <c r="N14" s="12">
        <f t="shared" si="2"/>
        <v>750701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4115</v>
      </c>
      <c r="C15" s="14">
        <v>5125</v>
      </c>
      <c r="D15" s="14">
        <v>2925</v>
      </c>
      <c r="E15" s="14">
        <v>707</v>
      </c>
      <c r="F15" s="14">
        <v>3128</v>
      </c>
      <c r="G15" s="14">
        <v>7435</v>
      </c>
      <c r="H15" s="14">
        <v>4877</v>
      </c>
      <c r="I15" s="14">
        <v>2419</v>
      </c>
      <c r="J15" s="14">
        <v>2968</v>
      </c>
      <c r="K15" s="14">
        <v>2869</v>
      </c>
      <c r="L15" s="14">
        <v>1555</v>
      </c>
      <c r="M15" s="14">
        <v>711</v>
      </c>
      <c r="N15" s="12">
        <f t="shared" si="2"/>
        <v>38834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27525</v>
      </c>
      <c r="C16" s="14">
        <f>C17+C18+C19</f>
        <v>18705</v>
      </c>
      <c r="D16" s="14">
        <f>D17+D18+D19</f>
        <v>21605</v>
      </c>
      <c r="E16" s="14">
        <f>E17+E18+E19</f>
        <v>2975</v>
      </c>
      <c r="F16" s="14">
        <f aca="true" t="shared" si="5" ref="F16:M16">F17+F18+F19</f>
        <v>17043</v>
      </c>
      <c r="G16" s="14">
        <f t="shared" si="5"/>
        <v>29946</v>
      </c>
      <c r="H16" s="14">
        <f t="shared" si="5"/>
        <v>25099</v>
      </c>
      <c r="I16" s="14">
        <f t="shared" si="5"/>
        <v>25087</v>
      </c>
      <c r="J16" s="14">
        <f t="shared" si="5"/>
        <v>16793</v>
      </c>
      <c r="K16" s="14">
        <f t="shared" si="5"/>
        <v>22877</v>
      </c>
      <c r="L16" s="14">
        <f t="shared" si="5"/>
        <v>8112</v>
      </c>
      <c r="M16" s="14">
        <f t="shared" si="5"/>
        <v>4314</v>
      </c>
      <c r="N16" s="12">
        <f t="shared" si="2"/>
        <v>220081</v>
      </c>
    </row>
    <row r="17" spans="1:25" ht="18.75" customHeight="1">
      <c r="A17" s="15" t="s">
        <v>16</v>
      </c>
      <c r="B17" s="14">
        <v>16411</v>
      </c>
      <c r="C17" s="14">
        <v>12100</v>
      </c>
      <c r="D17" s="14">
        <v>11627</v>
      </c>
      <c r="E17" s="14">
        <v>1792</v>
      </c>
      <c r="F17" s="14">
        <v>10111</v>
      </c>
      <c r="G17" s="14">
        <v>18230</v>
      </c>
      <c r="H17" s="14">
        <v>15369</v>
      </c>
      <c r="I17" s="14">
        <v>15368</v>
      </c>
      <c r="J17" s="14">
        <v>10196</v>
      </c>
      <c r="K17" s="14">
        <v>13655</v>
      </c>
      <c r="L17" s="14">
        <v>5029</v>
      </c>
      <c r="M17" s="14">
        <v>2507</v>
      </c>
      <c r="N17" s="12">
        <f t="shared" si="2"/>
        <v>132395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10524</v>
      </c>
      <c r="C18" s="14">
        <v>5899</v>
      </c>
      <c r="D18" s="14">
        <v>9584</v>
      </c>
      <c r="E18" s="14">
        <v>1097</v>
      </c>
      <c r="F18" s="14">
        <v>6432</v>
      </c>
      <c r="G18" s="14">
        <v>10660</v>
      </c>
      <c r="H18" s="14">
        <v>8972</v>
      </c>
      <c r="I18" s="14">
        <v>9362</v>
      </c>
      <c r="J18" s="14">
        <v>6210</v>
      </c>
      <c r="K18" s="14">
        <v>8876</v>
      </c>
      <c r="L18" s="14">
        <v>2932</v>
      </c>
      <c r="M18" s="14">
        <v>1746</v>
      </c>
      <c r="N18" s="12">
        <f t="shared" si="2"/>
        <v>82294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590</v>
      </c>
      <c r="C19" s="14">
        <v>706</v>
      </c>
      <c r="D19" s="14">
        <v>394</v>
      </c>
      <c r="E19" s="14">
        <v>86</v>
      </c>
      <c r="F19" s="14">
        <v>500</v>
      </c>
      <c r="G19" s="14">
        <v>1056</v>
      </c>
      <c r="H19" s="14">
        <v>758</v>
      </c>
      <c r="I19" s="14">
        <v>357</v>
      </c>
      <c r="J19" s="14">
        <v>387</v>
      </c>
      <c r="K19" s="14">
        <v>346</v>
      </c>
      <c r="L19" s="14">
        <v>151</v>
      </c>
      <c r="M19" s="14">
        <v>61</v>
      </c>
      <c r="N19" s="12">
        <f t="shared" si="2"/>
        <v>5392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133549</v>
      </c>
      <c r="C20" s="18">
        <f>C21+C22+C23</f>
        <v>83213</v>
      </c>
      <c r="D20" s="18">
        <f>D21+D22+D23</f>
        <v>77627</v>
      </c>
      <c r="E20" s="18">
        <f>E21+E22+E23</f>
        <v>11631</v>
      </c>
      <c r="F20" s="18">
        <f aca="true" t="shared" si="6" ref="F20:M20">F21+F22+F23</f>
        <v>62800</v>
      </c>
      <c r="G20" s="18">
        <f t="shared" si="6"/>
        <v>106582</v>
      </c>
      <c r="H20" s="18">
        <f t="shared" si="6"/>
        <v>112871</v>
      </c>
      <c r="I20" s="18">
        <f t="shared" si="6"/>
        <v>104792</v>
      </c>
      <c r="J20" s="18">
        <f t="shared" si="6"/>
        <v>69454</v>
      </c>
      <c r="K20" s="18">
        <f t="shared" si="6"/>
        <v>105670</v>
      </c>
      <c r="L20" s="18">
        <f t="shared" si="6"/>
        <v>41369</v>
      </c>
      <c r="M20" s="18">
        <f t="shared" si="6"/>
        <v>23738</v>
      </c>
      <c r="N20" s="12">
        <f aca="true" t="shared" si="7" ref="N20:N26">SUM(B20:M20)</f>
        <v>933296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68329</v>
      </c>
      <c r="C21" s="14">
        <v>45932</v>
      </c>
      <c r="D21" s="14">
        <v>40746</v>
      </c>
      <c r="E21" s="14">
        <v>6271</v>
      </c>
      <c r="F21" s="14">
        <v>33379</v>
      </c>
      <c r="G21" s="14">
        <v>57967</v>
      </c>
      <c r="H21" s="14">
        <v>64109</v>
      </c>
      <c r="I21" s="14">
        <v>57256</v>
      </c>
      <c r="J21" s="14">
        <v>37120</v>
      </c>
      <c r="K21" s="14">
        <v>55270</v>
      </c>
      <c r="L21" s="14">
        <v>21980</v>
      </c>
      <c r="M21" s="14">
        <v>12099</v>
      </c>
      <c r="N21" s="12">
        <f t="shared" si="7"/>
        <v>500458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62955</v>
      </c>
      <c r="C22" s="14">
        <v>35300</v>
      </c>
      <c r="D22" s="14">
        <v>35686</v>
      </c>
      <c r="E22" s="14">
        <v>5089</v>
      </c>
      <c r="F22" s="14">
        <v>28211</v>
      </c>
      <c r="G22" s="14">
        <v>45944</v>
      </c>
      <c r="H22" s="14">
        <v>46822</v>
      </c>
      <c r="I22" s="14">
        <v>46261</v>
      </c>
      <c r="J22" s="14">
        <v>31150</v>
      </c>
      <c r="K22" s="14">
        <v>48872</v>
      </c>
      <c r="L22" s="14">
        <v>18707</v>
      </c>
      <c r="M22" s="14">
        <v>11283</v>
      </c>
      <c r="N22" s="12">
        <f t="shared" si="7"/>
        <v>416280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2265</v>
      </c>
      <c r="C23" s="14">
        <v>1981</v>
      </c>
      <c r="D23" s="14">
        <v>1195</v>
      </c>
      <c r="E23" s="14">
        <v>271</v>
      </c>
      <c r="F23" s="14">
        <v>1210</v>
      </c>
      <c r="G23" s="14">
        <v>2671</v>
      </c>
      <c r="H23" s="14">
        <v>1940</v>
      </c>
      <c r="I23" s="14">
        <v>1275</v>
      </c>
      <c r="J23" s="14">
        <v>1184</v>
      </c>
      <c r="K23" s="14">
        <v>1528</v>
      </c>
      <c r="L23" s="14">
        <v>682</v>
      </c>
      <c r="M23" s="14">
        <v>356</v>
      </c>
      <c r="N23" s="12">
        <f t="shared" si="7"/>
        <v>16558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156534</v>
      </c>
      <c r="C24" s="14">
        <f>C25+C26</f>
        <v>113417</v>
      </c>
      <c r="D24" s="14">
        <f>D25+D26</f>
        <v>108101</v>
      </c>
      <c r="E24" s="14">
        <f>E25+E26</f>
        <v>18998</v>
      </c>
      <c r="F24" s="14">
        <f aca="true" t="shared" si="8" ref="F24:M24">F25+F26</f>
        <v>98000</v>
      </c>
      <c r="G24" s="14">
        <f t="shared" si="8"/>
        <v>155378</v>
      </c>
      <c r="H24" s="14">
        <f t="shared" si="8"/>
        <v>130549</v>
      </c>
      <c r="I24" s="14">
        <f t="shared" si="8"/>
        <v>107929</v>
      </c>
      <c r="J24" s="14">
        <f t="shared" si="8"/>
        <v>82991</v>
      </c>
      <c r="K24" s="14">
        <f t="shared" si="8"/>
        <v>92665</v>
      </c>
      <c r="L24" s="14">
        <f t="shared" si="8"/>
        <v>29240</v>
      </c>
      <c r="M24" s="14">
        <f t="shared" si="8"/>
        <v>16825</v>
      </c>
      <c r="N24" s="12">
        <f t="shared" si="7"/>
        <v>1110627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77914</v>
      </c>
      <c r="C25" s="14">
        <v>63463</v>
      </c>
      <c r="D25" s="14">
        <v>59307</v>
      </c>
      <c r="E25" s="14">
        <v>11360</v>
      </c>
      <c r="F25" s="14">
        <v>54786</v>
      </c>
      <c r="G25" s="14">
        <v>89490</v>
      </c>
      <c r="H25" s="14">
        <v>77568</v>
      </c>
      <c r="I25" s="14">
        <v>55384</v>
      </c>
      <c r="J25" s="14">
        <v>47579</v>
      </c>
      <c r="K25" s="14">
        <v>46515</v>
      </c>
      <c r="L25" s="14">
        <v>15211</v>
      </c>
      <c r="M25" s="14">
        <v>7698</v>
      </c>
      <c r="N25" s="12">
        <f t="shared" si="7"/>
        <v>606275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78620</v>
      </c>
      <c r="C26" s="14">
        <v>49954</v>
      </c>
      <c r="D26" s="14">
        <v>48794</v>
      </c>
      <c r="E26" s="14">
        <v>7638</v>
      </c>
      <c r="F26" s="14">
        <v>43214</v>
      </c>
      <c r="G26" s="14">
        <v>65888</v>
      </c>
      <c r="H26" s="14">
        <v>52981</v>
      </c>
      <c r="I26" s="14">
        <v>52545</v>
      </c>
      <c r="J26" s="14">
        <v>35412</v>
      </c>
      <c r="K26" s="14">
        <v>46150</v>
      </c>
      <c r="L26" s="14">
        <v>14029</v>
      </c>
      <c r="M26" s="14">
        <v>9127</v>
      </c>
      <c r="N26" s="12">
        <f t="shared" si="7"/>
        <v>504352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1049191.3629292</v>
      </c>
      <c r="C36" s="61">
        <f aca="true" t="shared" si="11" ref="C36:M36">C37+C38+C39+C40</f>
        <v>736503.8544</v>
      </c>
      <c r="D36" s="61">
        <f t="shared" si="11"/>
        <v>708930.7067655</v>
      </c>
      <c r="E36" s="61">
        <f t="shared" si="11"/>
        <v>146902.7483304</v>
      </c>
      <c r="F36" s="61">
        <f t="shared" si="11"/>
        <v>648883.384346</v>
      </c>
      <c r="G36" s="61">
        <f t="shared" si="11"/>
        <v>867679.5570000001</v>
      </c>
      <c r="H36" s="61">
        <f t="shared" si="11"/>
        <v>923738.1609</v>
      </c>
      <c r="I36" s="61">
        <f t="shared" si="11"/>
        <v>805007.7116804</v>
      </c>
      <c r="J36" s="61">
        <f t="shared" si="11"/>
        <v>651246.9767735001</v>
      </c>
      <c r="K36" s="61">
        <f t="shared" si="11"/>
        <v>762137.1350384</v>
      </c>
      <c r="L36" s="61">
        <f t="shared" si="11"/>
        <v>365911.9904529199</v>
      </c>
      <c r="M36" s="61">
        <f t="shared" si="11"/>
        <v>216068.38778752004</v>
      </c>
      <c r="N36" s="61">
        <f>N37+N38+N39+N40</f>
        <v>7882201.97640384</v>
      </c>
    </row>
    <row r="37" spans="1:14" ht="18.75" customHeight="1">
      <c r="A37" s="58" t="s">
        <v>55</v>
      </c>
      <c r="B37" s="55">
        <f aca="true" t="shared" si="12" ref="B37:M37">B29*B7</f>
        <v>1049136.984</v>
      </c>
      <c r="C37" s="55">
        <f t="shared" si="12"/>
        <v>736279.1904</v>
      </c>
      <c r="D37" s="55">
        <f t="shared" si="12"/>
        <v>699260.588</v>
      </c>
      <c r="E37" s="55">
        <f t="shared" si="12"/>
        <v>146621.9381</v>
      </c>
      <c r="F37" s="55">
        <f t="shared" si="12"/>
        <v>648668.28</v>
      </c>
      <c r="G37" s="55">
        <f t="shared" si="12"/>
        <v>867650.5525000001</v>
      </c>
      <c r="H37" s="55">
        <f t="shared" si="12"/>
        <v>923470.3665</v>
      </c>
      <c r="I37" s="55">
        <f t="shared" si="12"/>
        <v>804846.0488</v>
      </c>
      <c r="J37" s="55">
        <f t="shared" si="12"/>
        <v>651045.3755000001</v>
      </c>
      <c r="K37" s="55">
        <f t="shared" si="12"/>
        <v>761838.671</v>
      </c>
      <c r="L37" s="55">
        <f t="shared" si="12"/>
        <v>365739.07159999997</v>
      </c>
      <c r="M37" s="55">
        <f t="shared" si="12"/>
        <v>216007.12060000002</v>
      </c>
      <c r="N37" s="57">
        <f>SUM(B37:M37)</f>
        <v>7870564.187</v>
      </c>
    </row>
    <row r="38" spans="1:14" ht="18.75" customHeight="1">
      <c r="A38" s="58" t="s">
        <v>56</v>
      </c>
      <c r="B38" s="55">
        <f aca="true" t="shared" si="13" ref="B38:M38">B30*B7</f>
        <v>-3202.7010708000003</v>
      </c>
      <c r="C38" s="55">
        <f t="shared" si="13"/>
        <v>-2253.456</v>
      </c>
      <c r="D38" s="55">
        <f t="shared" si="13"/>
        <v>-2138.4512345</v>
      </c>
      <c r="E38" s="55">
        <f t="shared" si="13"/>
        <v>-365.4697696</v>
      </c>
      <c r="F38" s="55">
        <f t="shared" si="13"/>
        <v>-1946.295654</v>
      </c>
      <c r="G38" s="55">
        <f t="shared" si="13"/>
        <v>-2633.1555000000003</v>
      </c>
      <c r="H38" s="55">
        <f t="shared" si="13"/>
        <v>-2629.7656</v>
      </c>
      <c r="I38" s="55">
        <f t="shared" si="13"/>
        <v>-2384.9371196</v>
      </c>
      <c r="J38" s="55">
        <f t="shared" si="13"/>
        <v>-1916.9987265</v>
      </c>
      <c r="K38" s="55">
        <f t="shared" si="13"/>
        <v>-2303.7759616</v>
      </c>
      <c r="L38" s="55">
        <f t="shared" si="13"/>
        <v>-1098.24114708</v>
      </c>
      <c r="M38" s="55">
        <f t="shared" si="13"/>
        <v>-657.77281248</v>
      </c>
      <c r="N38" s="25">
        <f>SUM(B38:M38)</f>
        <v>-23531.02059616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9647.17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9647.17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-72079.12</v>
      </c>
      <c r="C42" s="25">
        <f aca="true" t="shared" si="15" ref="C42:M42">+C43+C46+C54+C55</f>
        <v>-72494.64</v>
      </c>
      <c r="D42" s="25">
        <f t="shared" si="15"/>
        <v>-48369.840000000004</v>
      </c>
      <c r="E42" s="25">
        <f t="shared" si="15"/>
        <v>-6601.6</v>
      </c>
      <c r="F42" s="25">
        <f t="shared" si="15"/>
        <v>-39321</v>
      </c>
      <c r="G42" s="25">
        <f t="shared" si="15"/>
        <v>-79559.24</v>
      </c>
      <c r="H42" s="25">
        <f t="shared" si="15"/>
        <v>-95786.6</v>
      </c>
      <c r="I42" s="25">
        <f t="shared" si="15"/>
        <v>-45676.12</v>
      </c>
      <c r="J42" s="25">
        <f t="shared" si="15"/>
        <v>-60348.04</v>
      </c>
      <c r="K42" s="25">
        <f t="shared" si="15"/>
        <v>-47279.240000000005</v>
      </c>
      <c r="L42" s="25">
        <f t="shared" si="15"/>
        <v>-33312.799999999996</v>
      </c>
      <c r="M42" s="25">
        <f t="shared" si="15"/>
        <v>-21205</v>
      </c>
      <c r="N42" s="25">
        <f>+N43+N46+N54+N55</f>
        <v>-622033.2399999999</v>
      </c>
    </row>
    <row r="43" spans="1:14" ht="18.75" customHeight="1">
      <c r="A43" s="17" t="s">
        <v>60</v>
      </c>
      <c r="B43" s="26">
        <f>B44+B45</f>
        <v>-71869.4</v>
      </c>
      <c r="C43" s="26">
        <f>C44+C45</f>
        <v>-72374.8</v>
      </c>
      <c r="D43" s="26">
        <f>D44+D45</f>
        <v>-48271.4</v>
      </c>
      <c r="E43" s="26">
        <f>E44+E45</f>
        <v>-6558.8</v>
      </c>
      <c r="F43" s="26">
        <f aca="true" t="shared" si="16" ref="F43:M43">F44+F45</f>
        <v>-39299.6</v>
      </c>
      <c r="G43" s="26">
        <f t="shared" si="16"/>
        <v>-79503.6</v>
      </c>
      <c r="H43" s="26">
        <f t="shared" si="16"/>
        <v>-95786.6</v>
      </c>
      <c r="I43" s="26">
        <f t="shared" si="16"/>
        <v>-45573.4</v>
      </c>
      <c r="J43" s="26">
        <f t="shared" si="16"/>
        <v>-60142.6</v>
      </c>
      <c r="K43" s="26">
        <f t="shared" si="16"/>
        <v>-47180.8</v>
      </c>
      <c r="L43" s="26">
        <f t="shared" si="16"/>
        <v>-33227.2</v>
      </c>
      <c r="M43" s="26">
        <f t="shared" si="16"/>
        <v>-21162.2</v>
      </c>
      <c r="N43" s="25">
        <f aca="true" t="shared" si="17" ref="N43:N55">SUM(B43:M43)</f>
        <v>-620950.3999999999</v>
      </c>
    </row>
    <row r="44" spans="1:25" ht="18.75" customHeight="1">
      <c r="A44" s="13" t="s">
        <v>61</v>
      </c>
      <c r="B44" s="20">
        <f>ROUND(-B9*$D$3,2)</f>
        <v>-71869.4</v>
      </c>
      <c r="C44" s="20">
        <f>ROUND(-C9*$D$3,2)</f>
        <v>-72374.8</v>
      </c>
      <c r="D44" s="20">
        <f>ROUND(-D9*$D$3,2)</f>
        <v>-48271.4</v>
      </c>
      <c r="E44" s="20">
        <f>ROUND(-E9*$D$3,2)</f>
        <v>-6558.8</v>
      </c>
      <c r="F44" s="20">
        <f aca="true" t="shared" si="18" ref="F44:M44">ROUND(-F9*$D$3,2)</f>
        <v>-39299.6</v>
      </c>
      <c r="G44" s="20">
        <f t="shared" si="18"/>
        <v>-79503.6</v>
      </c>
      <c r="H44" s="20">
        <f t="shared" si="18"/>
        <v>-95786.6</v>
      </c>
      <c r="I44" s="20">
        <f t="shared" si="18"/>
        <v>-45573.4</v>
      </c>
      <c r="J44" s="20">
        <f t="shared" si="18"/>
        <v>-60142.6</v>
      </c>
      <c r="K44" s="20">
        <f t="shared" si="18"/>
        <v>-47180.8</v>
      </c>
      <c r="L44" s="20">
        <f t="shared" si="18"/>
        <v>-33227.2</v>
      </c>
      <c r="M44" s="20">
        <f t="shared" si="18"/>
        <v>-21162.2</v>
      </c>
      <c r="N44" s="47">
        <f t="shared" si="17"/>
        <v>-620950.3999999999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977112.2429292001</v>
      </c>
      <c r="C57" s="29">
        <f t="shared" si="21"/>
        <v>664009.2143999999</v>
      </c>
      <c r="D57" s="29">
        <f t="shared" si="21"/>
        <v>660560.8667655</v>
      </c>
      <c r="E57" s="29">
        <f t="shared" si="21"/>
        <v>140301.1483304</v>
      </c>
      <c r="F57" s="29">
        <f t="shared" si="21"/>
        <v>609562.384346</v>
      </c>
      <c r="G57" s="29">
        <f t="shared" si="21"/>
        <v>788120.3170000002</v>
      </c>
      <c r="H57" s="29">
        <f t="shared" si="21"/>
        <v>827951.5609</v>
      </c>
      <c r="I57" s="29">
        <f t="shared" si="21"/>
        <v>759331.5916804</v>
      </c>
      <c r="J57" s="29">
        <f t="shared" si="21"/>
        <v>590898.9367735</v>
      </c>
      <c r="K57" s="29">
        <f t="shared" si="21"/>
        <v>714857.8950384</v>
      </c>
      <c r="L57" s="29">
        <f t="shared" si="21"/>
        <v>332599.1904529199</v>
      </c>
      <c r="M57" s="29">
        <f t="shared" si="21"/>
        <v>194863.38778752004</v>
      </c>
      <c r="N57" s="29">
        <f>SUM(B57:M57)</f>
        <v>7260168.7364038415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977112.24</v>
      </c>
      <c r="C60" s="36">
        <f aca="true" t="shared" si="22" ref="C60:M60">SUM(C61:C74)</f>
        <v>664009.2000000001</v>
      </c>
      <c r="D60" s="36">
        <f t="shared" si="22"/>
        <v>660560.87</v>
      </c>
      <c r="E60" s="36">
        <f t="shared" si="22"/>
        <v>140301.15</v>
      </c>
      <c r="F60" s="36">
        <f t="shared" si="22"/>
        <v>609562.38</v>
      </c>
      <c r="G60" s="36">
        <f t="shared" si="22"/>
        <v>788120.31</v>
      </c>
      <c r="H60" s="36">
        <f t="shared" si="22"/>
        <v>827951.5599999999</v>
      </c>
      <c r="I60" s="36">
        <f t="shared" si="22"/>
        <v>759331.58</v>
      </c>
      <c r="J60" s="36">
        <f t="shared" si="22"/>
        <v>590898.94</v>
      </c>
      <c r="K60" s="36">
        <f t="shared" si="22"/>
        <v>714857.89</v>
      </c>
      <c r="L60" s="36">
        <f t="shared" si="22"/>
        <v>332599.19</v>
      </c>
      <c r="M60" s="36">
        <f t="shared" si="22"/>
        <v>194863.39</v>
      </c>
      <c r="N60" s="29">
        <f>SUM(N61:N74)</f>
        <v>7260168.7</v>
      </c>
    </row>
    <row r="61" spans="1:15" ht="18.75" customHeight="1">
      <c r="A61" s="17" t="s">
        <v>75</v>
      </c>
      <c r="B61" s="36">
        <v>196343.22</v>
      </c>
      <c r="C61" s="36">
        <v>196772.92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393116.14</v>
      </c>
      <c r="O61"/>
    </row>
    <row r="62" spans="1:15" ht="18.75" customHeight="1">
      <c r="A62" s="17" t="s">
        <v>76</v>
      </c>
      <c r="B62" s="36">
        <v>780769.02</v>
      </c>
      <c r="C62" s="36">
        <v>467236.28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1248005.3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660560.87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660560.87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140301.15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140301.15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609562.38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609562.38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788120.31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788120.31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635460.82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635460.82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192490.74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192490.74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759331.58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759331.58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590898.94</v>
      </c>
      <c r="K70" s="35">
        <v>0</v>
      </c>
      <c r="L70" s="35">
        <v>0</v>
      </c>
      <c r="M70" s="35">
        <v>0</v>
      </c>
      <c r="N70" s="29">
        <f t="shared" si="23"/>
        <v>590898.94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714857.89</v>
      </c>
      <c r="L71" s="35">
        <v>0</v>
      </c>
      <c r="M71" s="62"/>
      <c r="N71" s="26">
        <f t="shared" si="23"/>
        <v>714857.89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332599.19</v>
      </c>
      <c r="M72" s="35">
        <v>0</v>
      </c>
      <c r="N72" s="29">
        <f t="shared" si="23"/>
        <v>332599.19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194863.39</v>
      </c>
      <c r="N73" s="26">
        <f t="shared" si="23"/>
        <v>194863.39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2.26054540781061</v>
      </c>
      <c r="C78" s="45">
        <v>2.2307683804996006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1.9788584721083435</v>
      </c>
      <c r="C79" s="45">
        <v>1.866281928785731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1.8148595592263372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2.524926493707568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2.119702679818372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1.680556177065882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1.9778440163130306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1.933003756059948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1.9199855744408243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2.1625694491806278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2.067709745349575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2.455060186608786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2.4049819437180835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2016-08-11T14:44:08Z</dcterms:modified>
  <cp:category/>
  <cp:version/>
  <cp:contentType/>
  <cp:contentStatus/>
</cp:coreProperties>
</file>