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<sst xmlns="http://schemas.openxmlformats.org/spreadsheetml/2006/main" count="105" uniqueCount="103">
  <si>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</si>
  <si>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</si>
  <si>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</si>
  <si>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</si>
  <si>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</si>
  <si>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</si>
  <si>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</si>
  <si>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</si>
  <si>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</si>
  <si>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</si>
  <si>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</si>
  <si>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</si>
  <si>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</si>
  <si>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</si>
  <si>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</si>
  <si>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</si>
  <si>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</si>
  <si>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</si>
  <si>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</si>
  <si>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</si>
  <si>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</si>
  <si>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</si>
  <si>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</si>
  <si>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</si>
  <si>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</si>
  <si>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</si>
  <si>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</si>
  <si>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</si>
  <si>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</si>
  <si>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</si>
  <si>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</si>
  <si>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</si>
  <si>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</si>
  <si>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</si>
  <si>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</si>
  <si>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</si>
  <si>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</si>
  <si>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</si>
  <si>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</si>
  <si>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</si>
  <si>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</si>
  <si>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</si>
  <si>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</si>
  <si>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</si>
  <si>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</si>
  <si>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</si>
  <si>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</si>
  <si>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</si>
  <si>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</si>
  <si>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</si>
  <si>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</si>
  <si>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</si>
  <si>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</si>
  <si>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</si>
  <si>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</si>
  <si>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</si>
  <si>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</si>
  <si>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</si>
  <si>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</si>
  <si>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</si>
  <si>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</si>
  <si>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</si>
  <si>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</si>
  <si>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</si>
  <si>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</si>
  <si>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</si>
  <si>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</si>
  <si>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</si>
  <si>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</si>
  <si>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</si>
  <si>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</si>
  <si>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</si>
  <si>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</si>
  <si>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</si>
  <si>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</si>
  <si>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</si>
  <si>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</si>
  <si>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</si>
  <si>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</si>
  <si>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</si>
  <si>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</si>
  <si>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</si>
  <si>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</si>
  <si>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</si>
  <si>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</si>
  <si>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</si>
  <si>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</si>
  <si>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</si>
  <si>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</si>
  <si>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</si>
  <si>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</si>
  <si>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</si>
  <si>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</si>
  <si>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</si>
  <si>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</si>
  <si>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</si>
  <si>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</si>
  <si>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</si>
  <si>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</si>
  <si>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</si>
  <si>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</si>
  <si>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</si>
  <si>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02/08/16 - VENCIMENTO 10/08/16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</si>
</sst>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505996</v>
      </c>
      <c r="C7" s="10">
        <f>C8+C20+C24</f>
        <v>370801</v>
      </c>
      <c r="D7" s="10">
        <f>D8+D20+D24</f>
        <v>378141</v>
      </c>
      <c r="E7" s="10">
        <f>E8+E20+E24</f>
        <v>58106</v>
      </c>
      <c r="F7" s="10">
        <f aca="true" t="shared" si="0" ref="F7:M7">F8+F20+F24</f>
        <v>295544</v>
      </c>
      <c r="G7" s="10">
        <f t="shared" si="0"/>
        <v>509418</v>
      </c>
      <c r="H7" s="10">
        <f t="shared" si="0"/>
        <v>464573</v>
      </c>
      <c r="I7" s="10">
        <f t="shared" si="0"/>
        <v>408003</v>
      </c>
      <c r="J7" s="10">
        <f t="shared" si="0"/>
        <v>291162</v>
      </c>
      <c r="K7" s="10">
        <f t="shared" si="0"/>
        <v>358710</v>
      </c>
      <c r="L7" s="10">
        <f t="shared" si="0"/>
        <v>145506</v>
      </c>
      <c r="M7" s="10">
        <f t="shared" si="0"/>
        <v>87961</v>
      </c>
      <c r="N7" s="10">
        <f>+N8+N20+N24</f>
        <v>3873921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225216</v>
      </c>
      <c r="C8" s="12">
        <f>+C9+C12+C16</f>
        <v>179560</v>
      </c>
      <c r="D8" s="12">
        <f>+D9+D12+D16</f>
        <v>198046</v>
      </c>
      <c r="E8" s="12">
        <f>+E9+E12+E16</f>
        <v>26934</v>
      </c>
      <c r="F8" s="12">
        <f aca="true" t="shared" si="1" ref="F8:M8">+F9+F12+F16</f>
        <v>143146</v>
      </c>
      <c r="G8" s="12">
        <f t="shared" si="1"/>
        <v>253397</v>
      </c>
      <c r="H8" s="12">
        <f t="shared" si="1"/>
        <v>225559</v>
      </c>
      <c r="I8" s="12">
        <f t="shared" si="1"/>
        <v>205205</v>
      </c>
      <c r="J8" s="12">
        <f t="shared" si="1"/>
        <v>146292</v>
      </c>
      <c r="K8" s="12">
        <f t="shared" si="1"/>
        <v>168740</v>
      </c>
      <c r="L8" s="12">
        <f t="shared" si="1"/>
        <v>77497</v>
      </c>
      <c r="M8" s="12">
        <f t="shared" si="1"/>
        <v>48765</v>
      </c>
      <c r="N8" s="12">
        <f>SUM(B8:M8)</f>
        <v>1898357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20062</v>
      </c>
      <c r="C9" s="14">
        <v>20233</v>
      </c>
      <c r="D9" s="14">
        <v>13405</v>
      </c>
      <c r="E9" s="14">
        <v>1719</v>
      </c>
      <c r="F9" s="14">
        <v>10578</v>
      </c>
      <c r="G9" s="14">
        <v>21698</v>
      </c>
      <c r="H9" s="14">
        <v>26335</v>
      </c>
      <c r="I9" s="14">
        <v>12925</v>
      </c>
      <c r="J9" s="14">
        <v>16783</v>
      </c>
      <c r="K9" s="14">
        <v>13370</v>
      </c>
      <c r="L9" s="14">
        <v>9067</v>
      </c>
      <c r="M9" s="14">
        <v>5758</v>
      </c>
      <c r="N9" s="12">
        <f aca="true" t="shared" si="2" ref="N9:N19">SUM(B9:M9)</f>
        <v>171933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20062</v>
      </c>
      <c r="C10" s="14">
        <f>+C9-C11</f>
        <v>20233</v>
      </c>
      <c r="D10" s="14">
        <f>+D9-D11</f>
        <v>13405</v>
      </c>
      <c r="E10" s="14">
        <f>+E9-E11</f>
        <v>1719</v>
      </c>
      <c r="F10" s="14">
        <f aca="true" t="shared" si="3" ref="F10:M10">+F9-F11</f>
        <v>10578</v>
      </c>
      <c r="G10" s="14">
        <f t="shared" si="3"/>
        <v>21698</v>
      </c>
      <c r="H10" s="14">
        <f t="shared" si="3"/>
        <v>26335</v>
      </c>
      <c r="I10" s="14">
        <f t="shared" si="3"/>
        <v>12925</v>
      </c>
      <c r="J10" s="14">
        <f t="shared" si="3"/>
        <v>16783</v>
      </c>
      <c r="K10" s="14">
        <f t="shared" si="3"/>
        <v>13370</v>
      </c>
      <c r="L10" s="14">
        <f t="shared" si="3"/>
        <v>9067</v>
      </c>
      <c r="M10" s="14">
        <f t="shared" si="3"/>
        <v>5758</v>
      </c>
      <c r="N10" s="12">
        <f t="shared" si="2"/>
        <v>171933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178242</v>
      </c>
      <c r="C12" s="14">
        <f>C13+C14+C15</f>
        <v>141057</v>
      </c>
      <c r="D12" s="14">
        <f>D13+D14+D15</f>
        <v>163384</v>
      </c>
      <c r="E12" s="14">
        <f>E13+E14+E15</f>
        <v>22298</v>
      </c>
      <c r="F12" s="14">
        <f aca="true" t="shared" si="4" ref="F12:M12">F13+F14+F15</f>
        <v>116285</v>
      </c>
      <c r="G12" s="14">
        <f t="shared" si="4"/>
        <v>202283</v>
      </c>
      <c r="H12" s="14">
        <f t="shared" si="4"/>
        <v>174723</v>
      </c>
      <c r="I12" s="14">
        <f t="shared" si="4"/>
        <v>167696</v>
      </c>
      <c r="J12" s="14">
        <f t="shared" si="4"/>
        <v>113418</v>
      </c>
      <c r="K12" s="14">
        <f t="shared" si="4"/>
        <v>133168</v>
      </c>
      <c r="L12" s="14">
        <f t="shared" si="4"/>
        <v>60474</v>
      </c>
      <c r="M12" s="14">
        <f t="shared" si="4"/>
        <v>38887</v>
      </c>
      <c r="N12" s="12">
        <f t="shared" si="2"/>
        <v>1511915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85024</v>
      </c>
      <c r="C13" s="14">
        <v>69471</v>
      </c>
      <c r="D13" s="14">
        <v>77022</v>
      </c>
      <c r="E13" s="14">
        <v>10860</v>
      </c>
      <c r="F13" s="14">
        <v>55132</v>
      </c>
      <c r="G13" s="14">
        <v>98129</v>
      </c>
      <c r="H13" s="14">
        <v>89532</v>
      </c>
      <c r="I13" s="14">
        <v>83397</v>
      </c>
      <c r="J13" s="14">
        <v>54359</v>
      </c>
      <c r="K13" s="14">
        <v>63850</v>
      </c>
      <c r="L13" s="14">
        <v>28780</v>
      </c>
      <c r="M13" s="14">
        <v>18078</v>
      </c>
      <c r="N13" s="12">
        <f t="shared" si="2"/>
        <v>733634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89576</v>
      </c>
      <c r="C14" s="14">
        <v>66976</v>
      </c>
      <c r="D14" s="14">
        <v>83721</v>
      </c>
      <c r="E14" s="14">
        <v>10691</v>
      </c>
      <c r="F14" s="14">
        <v>58296</v>
      </c>
      <c r="G14" s="14">
        <v>97272</v>
      </c>
      <c r="H14" s="14">
        <v>80719</v>
      </c>
      <c r="I14" s="14">
        <v>82233</v>
      </c>
      <c r="J14" s="14">
        <v>56484</v>
      </c>
      <c r="K14" s="14">
        <v>66838</v>
      </c>
      <c r="L14" s="14">
        <v>30268</v>
      </c>
      <c r="M14" s="14">
        <v>20149</v>
      </c>
      <c r="N14" s="12">
        <f t="shared" si="2"/>
        <v>743223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3642</v>
      </c>
      <c r="C15" s="14">
        <v>4610</v>
      </c>
      <c r="D15" s="14">
        <v>2641</v>
      </c>
      <c r="E15" s="14">
        <v>747</v>
      </c>
      <c r="F15" s="14">
        <v>2857</v>
      </c>
      <c r="G15" s="14">
        <v>6882</v>
      </c>
      <c r="H15" s="14">
        <v>4472</v>
      </c>
      <c r="I15" s="14">
        <v>2066</v>
      </c>
      <c r="J15" s="14">
        <v>2575</v>
      </c>
      <c r="K15" s="14">
        <v>2480</v>
      </c>
      <c r="L15" s="14">
        <v>1426</v>
      </c>
      <c r="M15" s="14">
        <v>660</v>
      </c>
      <c r="N15" s="12">
        <f t="shared" si="2"/>
        <v>35058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26912</v>
      </c>
      <c r="C16" s="14">
        <f>C17+C18+C19</f>
        <v>18270</v>
      </c>
      <c r="D16" s="14">
        <f>D17+D18+D19</f>
        <v>21257</v>
      </c>
      <c r="E16" s="14">
        <f>E17+E18+E19</f>
        <v>2917</v>
      </c>
      <c r="F16" s="14">
        <f aca="true" t="shared" si="5" ref="F16:M16">F17+F18+F19</f>
        <v>16283</v>
      </c>
      <c r="G16" s="14">
        <f t="shared" si="5"/>
        <v>29416</v>
      </c>
      <c r="H16" s="14">
        <f t="shared" si="5"/>
        <v>24501</v>
      </c>
      <c r="I16" s="14">
        <f t="shared" si="5"/>
        <v>24584</v>
      </c>
      <c r="J16" s="14">
        <f t="shared" si="5"/>
        <v>16091</v>
      </c>
      <c r="K16" s="14">
        <f t="shared" si="5"/>
        <v>22202</v>
      </c>
      <c r="L16" s="14">
        <f t="shared" si="5"/>
        <v>7956</v>
      </c>
      <c r="M16" s="14">
        <f t="shared" si="5"/>
        <v>4120</v>
      </c>
      <c r="N16" s="12">
        <f t="shared" si="2"/>
        <v>214509</v>
      </c>
    </row>
    <row r="17" spans="1:25" ht="18.75" customHeight="1">
      <c r="A17" s="15" t="s">
        <v>16</v>
      </c>
      <c r="B17" s="14">
        <v>16074</v>
      </c>
      <c r="C17" s="14">
        <v>11973</v>
      </c>
      <c r="D17" s="14">
        <v>11546</v>
      </c>
      <c r="E17" s="14">
        <v>1792</v>
      </c>
      <c r="F17" s="14">
        <v>9730</v>
      </c>
      <c r="G17" s="14">
        <v>18072</v>
      </c>
      <c r="H17" s="14">
        <v>15154</v>
      </c>
      <c r="I17" s="14">
        <v>15085</v>
      </c>
      <c r="J17" s="14">
        <v>9786</v>
      </c>
      <c r="K17" s="14">
        <v>13220</v>
      </c>
      <c r="L17" s="14">
        <v>4864</v>
      </c>
      <c r="M17" s="14">
        <v>2448</v>
      </c>
      <c r="N17" s="12">
        <f t="shared" si="2"/>
        <v>129744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10344</v>
      </c>
      <c r="C18" s="14">
        <v>5749</v>
      </c>
      <c r="D18" s="14">
        <v>9380</v>
      </c>
      <c r="E18" s="14">
        <v>1067</v>
      </c>
      <c r="F18" s="14">
        <v>6148</v>
      </c>
      <c r="G18" s="14">
        <v>10464</v>
      </c>
      <c r="H18" s="14">
        <v>8727</v>
      </c>
      <c r="I18" s="14">
        <v>9238</v>
      </c>
      <c r="J18" s="14">
        <v>6000</v>
      </c>
      <c r="K18" s="14">
        <v>8727</v>
      </c>
      <c r="L18" s="14">
        <v>2978</v>
      </c>
      <c r="M18" s="14">
        <v>1623</v>
      </c>
      <c r="N18" s="12">
        <f t="shared" si="2"/>
        <v>80445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494</v>
      </c>
      <c r="C19" s="14">
        <v>548</v>
      </c>
      <c r="D19" s="14">
        <v>331</v>
      </c>
      <c r="E19" s="14">
        <v>58</v>
      </c>
      <c r="F19" s="14">
        <v>405</v>
      </c>
      <c r="G19" s="14">
        <v>880</v>
      </c>
      <c r="H19" s="14">
        <v>620</v>
      </c>
      <c r="I19" s="14">
        <v>261</v>
      </c>
      <c r="J19" s="14">
        <v>305</v>
      </c>
      <c r="K19" s="14">
        <v>255</v>
      </c>
      <c r="L19" s="14">
        <v>114</v>
      </c>
      <c r="M19" s="14">
        <v>49</v>
      </c>
      <c r="N19" s="12">
        <f t="shared" si="2"/>
        <v>4320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132323</v>
      </c>
      <c r="C20" s="18">
        <f>C21+C22+C23</f>
        <v>83170</v>
      </c>
      <c r="D20" s="18">
        <f>D21+D22+D23</f>
        <v>77699</v>
      </c>
      <c r="E20" s="18">
        <f>E21+E22+E23</f>
        <v>12123</v>
      </c>
      <c r="F20" s="18">
        <f aca="true" t="shared" si="6" ref="F20:M20">F21+F22+F23</f>
        <v>61173</v>
      </c>
      <c r="G20" s="18">
        <f t="shared" si="6"/>
        <v>107860</v>
      </c>
      <c r="H20" s="18">
        <f t="shared" si="6"/>
        <v>113921</v>
      </c>
      <c r="I20" s="18">
        <f t="shared" si="6"/>
        <v>103708</v>
      </c>
      <c r="J20" s="18">
        <f t="shared" si="6"/>
        <v>68428</v>
      </c>
      <c r="K20" s="18">
        <f t="shared" si="6"/>
        <v>105250</v>
      </c>
      <c r="L20" s="18">
        <f t="shared" si="6"/>
        <v>40586</v>
      </c>
      <c r="M20" s="18">
        <f t="shared" si="6"/>
        <v>23413</v>
      </c>
      <c r="N20" s="12">
        <f aca="true" t="shared" si="7" ref="N20:N26">SUM(B20:M20)</f>
        <v>929654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67807</v>
      </c>
      <c r="C21" s="14">
        <v>46217</v>
      </c>
      <c r="D21" s="14">
        <v>40825</v>
      </c>
      <c r="E21" s="14">
        <v>6546</v>
      </c>
      <c r="F21" s="14">
        <v>32404</v>
      </c>
      <c r="G21" s="14">
        <v>58859</v>
      </c>
      <c r="H21" s="14">
        <v>64784</v>
      </c>
      <c r="I21" s="14">
        <v>56771</v>
      </c>
      <c r="J21" s="14">
        <v>36363</v>
      </c>
      <c r="K21" s="14">
        <v>54929</v>
      </c>
      <c r="L21" s="14">
        <v>21487</v>
      </c>
      <c r="M21" s="14">
        <v>11918</v>
      </c>
      <c r="N21" s="12">
        <f t="shared" si="7"/>
        <v>498910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62560</v>
      </c>
      <c r="C22" s="14">
        <v>35178</v>
      </c>
      <c r="D22" s="14">
        <v>35818</v>
      </c>
      <c r="E22" s="14">
        <v>5319</v>
      </c>
      <c r="F22" s="14">
        <v>27706</v>
      </c>
      <c r="G22" s="14">
        <v>46452</v>
      </c>
      <c r="H22" s="14">
        <v>47302</v>
      </c>
      <c r="I22" s="14">
        <v>45810</v>
      </c>
      <c r="J22" s="14">
        <v>30942</v>
      </c>
      <c r="K22" s="14">
        <v>48891</v>
      </c>
      <c r="L22" s="14">
        <v>18461</v>
      </c>
      <c r="M22" s="14">
        <v>11208</v>
      </c>
      <c r="N22" s="12">
        <f t="shared" si="7"/>
        <v>415647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1956</v>
      </c>
      <c r="C23" s="14">
        <v>1775</v>
      </c>
      <c r="D23" s="14">
        <v>1056</v>
      </c>
      <c r="E23" s="14">
        <v>258</v>
      </c>
      <c r="F23" s="14">
        <v>1063</v>
      </c>
      <c r="G23" s="14">
        <v>2549</v>
      </c>
      <c r="H23" s="14">
        <v>1835</v>
      </c>
      <c r="I23" s="14">
        <v>1127</v>
      </c>
      <c r="J23" s="14">
        <v>1123</v>
      </c>
      <c r="K23" s="14">
        <v>1430</v>
      </c>
      <c r="L23" s="14">
        <v>638</v>
      </c>
      <c r="M23" s="14">
        <v>287</v>
      </c>
      <c r="N23" s="12">
        <f t="shared" si="7"/>
        <v>15097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148457</v>
      </c>
      <c r="C24" s="14">
        <f>C25+C26</f>
        <v>108071</v>
      </c>
      <c r="D24" s="14">
        <f>D25+D26</f>
        <v>102396</v>
      </c>
      <c r="E24" s="14">
        <f>E25+E26</f>
        <v>19049</v>
      </c>
      <c r="F24" s="14">
        <f aca="true" t="shared" si="8" ref="F24:M24">F25+F26</f>
        <v>91225</v>
      </c>
      <c r="G24" s="14">
        <f t="shared" si="8"/>
        <v>148161</v>
      </c>
      <c r="H24" s="14">
        <f t="shared" si="8"/>
        <v>125093</v>
      </c>
      <c r="I24" s="14">
        <f t="shared" si="8"/>
        <v>99090</v>
      </c>
      <c r="J24" s="14">
        <f t="shared" si="8"/>
        <v>76442</v>
      </c>
      <c r="K24" s="14">
        <f t="shared" si="8"/>
        <v>84720</v>
      </c>
      <c r="L24" s="14">
        <f t="shared" si="8"/>
        <v>27423</v>
      </c>
      <c r="M24" s="14">
        <f t="shared" si="8"/>
        <v>15783</v>
      </c>
      <c r="N24" s="12">
        <f t="shared" si="7"/>
        <v>1045910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75495</v>
      </c>
      <c r="C25" s="14">
        <v>62717</v>
      </c>
      <c r="D25" s="14">
        <v>56730</v>
      </c>
      <c r="E25" s="14">
        <v>11355</v>
      </c>
      <c r="F25" s="14">
        <v>51872</v>
      </c>
      <c r="G25" s="14">
        <v>86451</v>
      </c>
      <c r="H25" s="14">
        <v>76095</v>
      </c>
      <c r="I25" s="14">
        <v>52104</v>
      </c>
      <c r="J25" s="14">
        <v>44427</v>
      </c>
      <c r="K25" s="14">
        <v>43678</v>
      </c>
      <c r="L25" s="14">
        <v>15012</v>
      </c>
      <c r="M25" s="14">
        <v>7547</v>
      </c>
      <c r="N25" s="12">
        <f t="shared" si="7"/>
        <v>583483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72962</v>
      </c>
      <c r="C26" s="14">
        <v>45354</v>
      </c>
      <c r="D26" s="14">
        <v>45666</v>
      </c>
      <c r="E26" s="14">
        <v>7694</v>
      </c>
      <c r="F26" s="14">
        <v>39353</v>
      </c>
      <c r="G26" s="14">
        <v>61710</v>
      </c>
      <c r="H26" s="14">
        <v>48998</v>
      </c>
      <c r="I26" s="14">
        <v>46986</v>
      </c>
      <c r="J26" s="14">
        <v>32015</v>
      </c>
      <c r="K26" s="14">
        <v>41042</v>
      </c>
      <c r="L26" s="14">
        <v>12411</v>
      </c>
      <c r="M26" s="14">
        <v>8236</v>
      </c>
      <c r="N26" s="12">
        <f t="shared" si="7"/>
        <v>462427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1026889.75073816</v>
      </c>
      <c r="C36" s="61">
        <f aca="true" t="shared" si="11" ref="C36:M36">C37+C38+C39+C40</f>
        <v>727171.5944</v>
      </c>
      <c r="D36" s="61">
        <f t="shared" si="11"/>
        <v>695960.1931570501</v>
      </c>
      <c r="E36" s="61">
        <f t="shared" si="11"/>
        <v>146714.2119504</v>
      </c>
      <c r="F36" s="61">
        <f t="shared" si="11"/>
        <v>626540.0820252</v>
      </c>
      <c r="G36" s="61">
        <f t="shared" si="11"/>
        <v>856141.0772</v>
      </c>
      <c r="H36" s="61">
        <f t="shared" si="11"/>
        <v>913878.7557</v>
      </c>
      <c r="I36" s="61">
        <f t="shared" si="11"/>
        <v>783428.3561354</v>
      </c>
      <c r="J36" s="61">
        <f t="shared" si="11"/>
        <v>629728.2778566</v>
      </c>
      <c r="K36" s="61">
        <f t="shared" si="11"/>
        <v>741777.9154096</v>
      </c>
      <c r="L36" s="61">
        <f t="shared" si="11"/>
        <v>357256.16225357994</v>
      </c>
      <c r="M36" s="61">
        <f t="shared" si="11"/>
        <v>211559.67111616</v>
      </c>
      <c r="N36" s="61">
        <f>N37+N38+N39+N40</f>
        <v>7717046.0479421485</v>
      </c>
    </row>
    <row r="37" spans="1:14" ht="18.75" customHeight="1">
      <c r="A37" s="58" t="s">
        <v>55</v>
      </c>
      <c r="B37" s="55">
        <f aca="true" t="shared" si="12" ref="B37:M37">B29*B7</f>
        <v>1026767.0832</v>
      </c>
      <c r="C37" s="55">
        <f t="shared" si="12"/>
        <v>726918.2803999999</v>
      </c>
      <c r="D37" s="55">
        <f t="shared" si="12"/>
        <v>686250.2868</v>
      </c>
      <c r="E37" s="55">
        <f t="shared" si="12"/>
        <v>146432.9306</v>
      </c>
      <c r="F37" s="55">
        <f t="shared" si="12"/>
        <v>626257.736</v>
      </c>
      <c r="G37" s="55">
        <f t="shared" si="12"/>
        <v>856076.949</v>
      </c>
      <c r="H37" s="55">
        <f t="shared" si="12"/>
        <v>913582.8045</v>
      </c>
      <c r="I37" s="55">
        <f t="shared" si="12"/>
        <v>783202.5588</v>
      </c>
      <c r="J37" s="55">
        <f t="shared" si="12"/>
        <v>629463.1278</v>
      </c>
      <c r="K37" s="55">
        <f t="shared" si="12"/>
        <v>741417.699</v>
      </c>
      <c r="L37" s="55">
        <f t="shared" si="12"/>
        <v>357057.17339999997</v>
      </c>
      <c r="M37" s="55">
        <f t="shared" si="12"/>
        <v>211484.6323</v>
      </c>
      <c r="N37" s="57">
        <f>SUM(B37:M37)</f>
        <v>7704911.261799999</v>
      </c>
    </row>
    <row r="38" spans="1:14" ht="18.75" customHeight="1">
      <c r="A38" s="58" t="s">
        <v>56</v>
      </c>
      <c r="B38" s="55">
        <f aca="true" t="shared" si="13" ref="B38:M38">B30*B7</f>
        <v>-3134.41246184</v>
      </c>
      <c r="C38" s="55">
        <f t="shared" si="13"/>
        <v>-2224.806</v>
      </c>
      <c r="D38" s="55">
        <f t="shared" si="13"/>
        <v>-2098.66364295</v>
      </c>
      <c r="E38" s="55">
        <f t="shared" si="13"/>
        <v>-364.9986496</v>
      </c>
      <c r="F38" s="55">
        <f t="shared" si="13"/>
        <v>-1879.0539748</v>
      </c>
      <c r="G38" s="55">
        <f t="shared" si="13"/>
        <v>-2598.0318</v>
      </c>
      <c r="H38" s="55">
        <f t="shared" si="13"/>
        <v>-2601.6088</v>
      </c>
      <c r="I38" s="55">
        <f t="shared" si="13"/>
        <v>-2320.8026646</v>
      </c>
      <c r="J38" s="55">
        <f t="shared" si="13"/>
        <v>-1853.4499434</v>
      </c>
      <c r="K38" s="55">
        <f t="shared" si="13"/>
        <v>-2242.0235904</v>
      </c>
      <c r="L38" s="55">
        <f t="shared" si="13"/>
        <v>-1072.17114642</v>
      </c>
      <c r="M38" s="55">
        <f t="shared" si="13"/>
        <v>-644.0011838400001</v>
      </c>
      <c r="N38" s="25">
        <f>SUM(B38:M38)</f>
        <v>-23034.023857850003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9647.17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9647.17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-76445.32</v>
      </c>
      <c r="C42" s="25">
        <f aca="true" t="shared" si="15" ref="C42:M42">+C43+C46+C54+C55</f>
        <v>-77005.23999999999</v>
      </c>
      <c r="D42" s="25">
        <f t="shared" si="15"/>
        <v>-51037.44</v>
      </c>
      <c r="E42" s="25">
        <f t="shared" si="15"/>
        <v>-6575</v>
      </c>
      <c r="F42" s="25">
        <f t="shared" si="15"/>
        <v>-40217.8</v>
      </c>
      <c r="G42" s="25">
        <f t="shared" si="15"/>
        <v>-82508.04</v>
      </c>
      <c r="H42" s="25">
        <f t="shared" si="15"/>
        <v>-100073</v>
      </c>
      <c r="I42" s="25">
        <f t="shared" si="15"/>
        <v>-49217.72</v>
      </c>
      <c r="J42" s="25">
        <f t="shared" si="15"/>
        <v>-63980.840000000004</v>
      </c>
      <c r="K42" s="25">
        <f t="shared" si="15"/>
        <v>-50904.44</v>
      </c>
      <c r="L42" s="25">
        <f t="shared" si="15"/>
        <v>-34540.2</v>
      </c>
      <c r="M42" s="25">
        <f t="shared" si="15"/>
        <v>-21923.2</v>
      </c>
      <c r="N42" s="25">
        <f>+N43+N46+N54+N55</f>
        <v>-654428.24</v>
      </c>
    </row>
    <row r="43" spans="1:14" ht="18.75" customHeight="1">
      <c r="A43" s="17" t="s">
        <v>60</v>
      </c>
      <c r="B43" s="26">
        <f>B44+B45</f>
        <v>-76235.6</v>
      </c>
      <c r="C43" s="26">
        <f>C44+C45</f>
        <v>-76885.4</v>
      </c>
      <c r="D43" s="26">
        <f>D44+D45</f>
        <v>-50939</v>
      </c>
      <c r="E43" s="26">
        <f>E44+E45</f>
        <v>-6532.2</v>
      </c>
      <c r="F43" s="26">
        <f aca="true" t="shared" si="16" ref="F43:M43">F44+F45</f>
        <v>-40196.4</v>
      </c>
      <c r="G43" s="26">
        <f t="shared" si="16"/>
        <v>-82452.4</v>
      </c>
      <c r="H43" s="26">
        <f t="shared" si="16"/>
        <v>-100073</v>
      </c>
      <c r="I43" s="26">
        <f t="shared" si="16"/>
        <v>-49115</v>
      </c>
      <c r="J43" s="26">
        <f t="shared" si="16"/>
        <v>-63775.4</v>
      </c>
      <c r="K43" s="26">
        <f t="shared" si="16"/>
        <v>-50806</v>
      </c>
      <c r="L43" s="26">
        <f t="shared" si="16"/>
        <v>-34454.6</v>
      </c>
      <c r="M43" s="26">
        <f t="shared" si="16"/>
        <v>-21880.4</v>
      </c>
      <c r="N43" s="25">
        <f aca="true" t="shared" si="17" ref="N43:N55">SUM(B43:M43)</f>
        <v>-653345.4</v>
      </c>
    </row>
    <row r="44" spans="1:25" ht="18.75" customHeight="1">
      <c r="A44" s="13" t="s">
        <v>61</v>
      </c>
      <c r="B44" s="20">
        <f>ROUND(-B9*$D$3,2)</f>
        <v>-76235.6</v>
      </c>
      <c r="C44" s="20">
        <f>ROUND(-C9*$D$3,2)</f>
        <v>-76885.4</v>
      </c>
      <c r="D44" s="20">
        <f>ROUND(-D9*$D$3,2)</f>
        <v>-50939</v>
      </c>
      <c r="E44" s="20">
        <f>ROUND(-E9*$D$3,2)</f>
        <v>-6532.2</v>
      </c>
      <c r="F44" s="20">
        <f aca="true" t="shared" si="18" ref="F44:M44">ROUND(-F9*$D$3,2)</f>
        <v>-40196.4</v>
      </c>
      <c r="G44" s="20">
        <f t="shared" si="18"/>
        <v>-82452.4</v>
      </c>
      <c r="H44" s="20">
        <f t="shared" si="18"/>
        <v>-100073</v>
      </c>
      <c r="I44" s="20">
        <f t="shared" si="18"/>
        <v>-49115</v>
      </c>
      <c r="J44" s="20">
        <f t="shared" si="18"/>
        <v>-63775.4</v>
      </c>
      <c r="K44" s="20">
        <f t="shared" si="18"/>
        <v>-50806</v>
      </c>
      <c r="L44" s="20">
        <f t="shared" si="18"/>
        <v>-34454.6</v>
      </c>
      <c r="M44" s="20">
        <f t="shared" si="18"/>
        <v>-21880.4</v>
      </c>
      <c r="N44" s="47">
        <f t="shared" si="17"/>
        <v>-653345.4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950444.4307381599</v>
      </c>
      <c r="C57" s="29">
        <f t="shared" si="21"/>
        <v>650166.3544</v>
      </c>
      <c r="D57" s="29">
        <f t="shared" si="21"/>
        <v>644922.7531570501</v>
      </c>
      <c r="E57" s="29">
        <f t="shared" si="21"/>
        <v>140139.2119504</v>
      </c>
      <c r="F57" s="29">
        <f t="shared" si="21"/>
        <v>586322.2820252</v>
      </c>
      <c r="G57" s="29">
        <f t="shared" si="21"/>
        <v>773633.0372</v>
      </c>
      <c r="H57" s="29">
        <f t="shared" si="21"/>
        <v>813805.7557</v>
      </c>
      <c r="I57" s="29">
        <f t="shared" si="21"/>
        <v>734210.6361354</v>
      </c>
      <c r="J57" s="29">
        <f t="shared" si="21"/>
        <v>565747.4378566</v>
      </c>
      <c r="K57" s="29">
        <f t="shared" si="21"/>
        <v>690873.4754096</v>
      </c>
      <c r="L57" s="29">
        <f t="shared" si="21"/>
        <v>322715.9622535799</v>
      </c>
      <c r="M57" s="29">
        <f t="shared" si="21"/>
        <v>189636.47111615998</v>
      </c>
      <c r="N57" s="29">
        <f>SUM(B57:M57)</f>
        <v>7062617.80794215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950444.4400000001</v>
      </c>
      <c r="C60" s="36">
        <f aca="true" t="shared" si="22" ref="C60:M60">SUM(C61:C74)</f>
        <v>650166.35</v>
      </c>
      <c r="D60" s="36">
        <f t="shared" si="22"/>
        <v>644922.76</v>
      </c>
      <c r="E60" s="36">
        <f t="shared" si="22"/>
        <v>140139.21</v>
      </c>
      <c r="F60" s="36">
        <f t="shared" si="22"/>
        <v>586322.29</v>
      </c>
      <c r="G60" s="36">
        <f t="shared" si="22"/>
        <v>773633.04</v>
      </c>
      <c r="H60" s="36">
        <f t="shared" si="22"/>
        <v>813805.76</v>
      </c>
      <c r="I60" s="36">
        <f t="shared" si="22"/>
        <v>734210.63</v>
      </c>
      <c r="J60" s="36">
        <f t="shared" si="22"/>
        <v>565747.44</v>
      </c>
      <c r="K60" s="36">
        <f t="shared" si="22"/>
        <v>690873.48</v>
      </c>
      <c r="L60" s="36">
        <f t="shared" si="22"/>
        <v>322715.96</v>
      </c>
      <c r="M60" s="36">
        <f t="shared" si="22"/>
        <v>189636.47</v>
      </c>
      <c r="N60" s="29">
        <f>SUM(N61:N74)</f>
        <v>7062617.83</v>
      </c>
    </row>
    <row r="61" spans="1:15" ht="18.75" customHeight="1">
      <c r="A61" s="17" t="s">
        <v>75</v>
      </c>
      <c r="B61" s="36">
        <v>190486.64</v>
      </c>
      <c r="C61" s="36">
        <v>194230.85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384717.49</v>
      </c>
      <c r="O61"/>
    </row>
    <row r="62" spans="1:15" ht="18.75" customHeight="1">
      <c r="A62" s="17" t="s">
        <v>76</v>
      </c>
      <c r="B62" s="36">
        <v>759957.8</v>
      </c>
      <c r="C62" s="36">
        <v>455935.5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1215893.3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644922.76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644922.76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140139.21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140139.21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586322.29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586322.29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773633.04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773633.04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624737.01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624737.01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189068.75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189068.75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734210.63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734210.63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565747.44</v>
      </c>
      <c r="K70" s="35">
        <v>0</v>
      </c>
      <c r="L70" s="35">
        <v>0</v>
      </c>
      <c r="M70" s="35">
        <v>0</v>
      </c>
      <c r="N70" s="29">
        <f t="shared" si="23"/>
        <v>565747.44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690873.48</v>
      </c>
      <c r="L71" s="35">
        <v>0</v>
      </c>
      <c r="M71" s="62"/>
      <c r="N71" s="26">
        <f t="shared" si="23"/>
        <v>690873.48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322715.96</v>
      </c>
      <c r="M72" s="35">
        <v>0</v>
      </c>
      <c r="N72" s="29">
        <f t="shared" si="23"/>
        <v>322715.96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189636.47</v>
      </c>
      <c r="N73" s="26">
        <f t="shared" si="23"/>
        <v>189636.47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2.2619380656817</v>
      </c>
      <c r="C78" s="45">
        <v>2.2278155790687144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1.9789907355696497</v>
      </c>
      <c r="C79" s="45">
        <v>1.8663814065669027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1.814965907312484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2.524940831418442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2.119955343452075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1.6806258852258853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1.9779245953812103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1.9330619282069648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1.9201534207723963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2.1628106616131224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2.067904199519389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2.4552675645923876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2.405153091894817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2016-08-09T19:42:04Z</dcterms:modified>
  <cp:category/>
  <cp:version/>
  <cp:contentType/>
  <cp:contentStatus/>
</cp:coreProperties>
</file>