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<sst xmlns="http://schemas.openxmlformats.org/spreadsheetml/2006/main" count="105" uniqueCount="103">
  <si>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</si>
  <si>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</si>
  <si>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</si>
  <si>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</si>
  <si>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</si>
  <si>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</si>
  <si>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</si>
  <si>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</si>
  <si>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</si>
  <si>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</si>
  <si>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</si>
  <si>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</si>
  <si>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</si>
  <si>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</si>
  <si>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</si>
  <si>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</si>
  <si>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</si>
  <si>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</si>
  <si>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</si>
  <si>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</si>
  <si>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</si>
  <si>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</si>
  <si>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</si>
  <si>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</si>
  <si>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</si>
  <si>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</si>
  <si>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</si>
  <si>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</si>
  <si>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</si>
  <si>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</si>
  <si>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</si>
  <si>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</si>
  <si>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</si>
  <si>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</si>
  <si>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</si>
  <si>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</si>
  <si>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</si>
  <si>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</si>
  <si>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</si>
  <si>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</si>
  <si>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</si>
  <si>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</si>
  <si>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</si>
  <si>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</si>
  <si>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</si>
  <si>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</si>
  <si>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</si>
  <si>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</si>
  <si>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</si>
  <si>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</si>
  <si>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</si>
  <si>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</si>
  <si>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</si>
  <si>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</si>
  <si>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</si>
  <si>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</si>
  <si>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</si>
  <si>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</si>
  <si>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</si>
  <si>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</si>
  <si>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</si>
  <si>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</si>
  <si>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</si>
  <si>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</si>
  <si>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</si>
  <si>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</si>
  <si>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</si>
  <si>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</si>
  <si>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</si>
  <si>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</si>
  <si>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</si>
  <si>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</si>
  <si>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</si>
  <si>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</si>
  <si>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</si>
  <si>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</si>
  <si>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</si>
  <si>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</si>
  <si>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</si>
  <si>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</si>
  <si>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</si>
  <si>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</si>
  <si>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</si>
  <si>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</si>
  <si>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</si>
  <si>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</si>
  <si>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</si>
  <si>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</si>
  <si>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</si>
  <si>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</si>
  <si>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</si>
  <si>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</si>
  <si>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</si>
  <si>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</si>
  <si>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</si>
  <si>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</si>
  <si>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</si>
  <si>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</si>
  <si>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</si>
  <si>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</si>
  <si>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</si>
  <si>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</si>
  <si>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01/08/16 - VENCIMENTO 09/08/16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</si>
</sst>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493993</v>
      </c>
      <c r="C7" s="10">
        <f>C8+C20+C24</f>
        <v>359537</v>
      </c>
      <c r="D7" s="10">
        <f>D8+D20+D24</f>
        <v>369972</v>
      </c>
      <c r="E7" s="10">
        <f>E8+E20+E24</f>
        <v>60748</v>
      </c>
      <c r="F7" s="10">
        <f aca="true" t="shared" si="0" ref="F7:M7">F8+F20+F24</f>
        <v>295905</v>
      </c>
      <c r="G7" s="10">
        <f t="shared" si="0"/>
        <v>497984</v>
      </c>
      <c r="H7" s="10">
        <f t="shared" si="0"/>
        <v>457752</v>
      </c>
      <c r="I7" s="10">
        <f t="shared" si="0"/>
        <v>395066</v>
      </c>
      <c r="J7" s="10">
        <f t="shared" si="0"/>
        <v>292769</v>
      </c>
      <c r="K7" s="10">
        <f t="shared" si="0"/>
        <v>352520</v>
      </c>
      <c r="L7" s="10">
        <f t="shared" si="0"/>
        <v>143995</v>
      </c>
      <c r="M7" s="10">
        <f t="shared" si="0"/>
        <v>85548</v>
      </c>
      <c r="N7" s="10">
        <f>+N8+N20+N24</f>
        <v>3805789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228814</v>
      </c>
      <c r="C8" s="12">
        <f>+C9+C12+C16</f>
        <v>179123</v>
      </c>
      <c r="D8" s="12">
        <f>+D9+D12+D16</f>
        <v>199962</v>
      </c>
      <c r="E8" s="12">
        <f>+E9+E12+E16</f>
        <v>29999</v>
      </c>
      <c r="F8" s="12">
        <f aca="true" t="shared" si="1" ref="F8:M8">+F9+F12+F16</f>
        <v>147691</v>
      </c>
      <c r="G8" s="12">
        <f t="shared" si="1"/>
        <v>255468</v>
      </c>
      <c r="H8" s="12">
        <f t="shared" si="1"/>
        <v>228254</v>
      </c>
      <c r="I8" s="12">
        <f t="shared" si="1"/>
        <v>205152</v>
      </c>
      <c r="J8" s="12">
        <f t="shared" si="1"/>
        <v>150936</v>
      </c>
      <c r="K8" s="12">
        <f t="shared" si="1"/>
        <v>171203</v>
      </c>
      <c r="L8" s="12">
        <f t="shared" si="1"/>
        <v>78725</v>
      </c>
      <c r="M8" s="12">
        <f t="shared" si="1"/>
        <v>48015</v>
      </c>
      <c r="N8" s="12">
        <f>SUM(B8:M8)</f>
        <v>1923342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24656</v>
      </c>
      <c r="C9" s="14">
        <v>23615</v>
      </c>
      <c r="D9" s="14">
        <v>16619</v>
      </c>
      <c r="E9" s="14">
        <v>2459</v>
      </c>
      <c r="F9" s="14">
        <v>13506</v>
      </c>
      <c r="G9" s="14">
        <v>26216</v>
      </c>
      <c r="H9" s="14">
        <v>30761</v>
      </c>
      <c r="I9" s="14">
        <v>15933</v>
      </c>
      <c r="J9" s="14">
        <v>20045</v>
      </c>
      <c r="K9" s="14">
        <v>16142</v>
      </c>
      <c r="L9" s="14">
        <v>10134</v>
      </c>
      <c r="M9" s="14">
        <v>6550</v>
      </c>
      <c r="N9" s="12">
        <f aca="true" t="shared" si="2" ref="N9:N19">SUM(B9:M9)</f>
        <v>206636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24656</v>
      </c>
      <c r="C10" s="14">
        <f>+C9-C11</f>
        <v>23615</v>
      </c>
      <c r="D10" s="14">
        <f>+D9-D11</f>
        <v>16619</v>
      </c>
      <c r="E10" s="14">
        <f>+E9-E11</f>
        <v>2459</v>
      </c>
      <c r="F10" s="14">
        <f aca="true" t="shared" si="3" ref="F10:M10">+F9-F11</f>
        <v>13506</v>
      </c>
      <c r="G10" s="14">
        <f t="shared" si="3"/>
        <v>26216</v>
      </c>
      <c r="H10" s="14">
        <f t="shared" si="3"/>
        <v>30761</v>
      </c>
      <c r="I10" s="14">
        <f t="shared" si="3"/>
        <v>15933</v>
      </c>
      <c r="J10" s="14">
        <f t="shared" si="3"/>
        <v>20045</v>
      </c>
      <c r="K10" s="14">
        <f t="shared" si="3"/>
        <v>16142</v>
      </c>
      <c r="L10" s="14">
        <f t="shared" si="3"/>
        <v>10134</v>
      </c>
      <c r="M10" s="14">
        <f t="shared" si="3"/>
        <v>6550</v>
      </c>
      <c r="N10" s="12">
        <f t="shared" si="2"/>
        <v>206636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178426</v>
      </c>
      <c r="C12" s="14">
        <f>C13+C14+C15</f>
        <v>137885</v>
      </c>
      <c r="D12" s="14">
        <f>D13+D14+D15</f>
        <v>163036</v>
      </c>
      <c r="E12" s="14">
        <f>E13+E14+E15</f>
        <v>24490</v>
      </c>
      <c r="F12" s="14">
        <f aca="true" t="shared" si="4" ref="F12:M12">F13+F14+F15</f>
        <v>118406</v>
      </c>
      <c r="G12" s="14">
        <f t="shared" si="4"/>
        <v>201468</v>
      </c>
      <c r="H12" s="14">
        <f t="shared" si="4"/>
        <v>174196</v>
      </c>
      <c r="I12" s="14">
        <f t="shared" si="4"/>
        <v>166065</v>
      </c>
      <c r="J12" s="14">
        <f t="shared" si="4"/>
        <v>115005</v>
      </c>
      <c r="K12" s="14">
        <f t="shared" si="4"/>
        <v>134099</v>
      </c>
      <c r="L12" s="14">
        <f t="shared" si="4"/>
        <v>60892</v>
      </c>
      <c r="M12" s="14">
        <f t="shared" si="4"/>
        <v>37596</v>
      </c>
      <c r="N12" s="12">
        <f t="shared" si="2"/>
        <v>1511564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87093</v>
      </c>
      <c r="C13" s="14">
        <v>69255</v>
      </c>
      <c r="D13" s="14">
        <v>78414</v>
      </c>
      <c r="E13" s="14">
        <v>12037</v>
      </c>
      <c r="F13" s="14">
        <v>57552</v>
      </c>
      <c r="G13" s="14">
        <v>99218</v>
      </c>
      <c r="H13" s="14">
        <v>90521</v>
      </c>
      <c r="I13" s="14">
        <v>84263</v>
      </c>
      <c r="J13" s="14">
        <v>56278</v>
      </c>
      <c r="K13" s="14">
        <v>65525</v>
      </c>
      <c r="L13" s="14">
        <v>29811</v>
      </c>
      <c r="M13" s="14">
        <v>17541</v>
      </c>
      <c r="N13" s="12">
        <f t="shared" si="2"/>
        <v>747508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88392</v>
      </c>
      <c r="C14" s="14">
        <v>64717</v>
      </c>
      <c r="D14" s="14">
        <v>82448</v>
      </c>
      <c r="E14" s="14">
        <v>11832</v>
      </c>
      <c r="F14" s="14">
        <v>58406</v>
      </c>
      <c r="G14" s="14">
        <v>96443</v>
      </c>
      <c r="H14" s="14">
        <v>79839</v>
      </c>
      <c r="I14" s="14">
        <v>79970</v>
      </c>
      <c r="J14" s="14">
        <v>56383</v>
      </c>
      <c r="K14" s="14">
        <v>66320</v>
      </c>
      <c r="L14" s="14">
        <v>29915</v>
      </c>
      <c r="M14" s="14">
        <v>19537</v>
      </c>
      <c r="N14" s="12">
        <f t="shared" si="2"/>
        <v>734202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2941</v>
      </c>
      <c r="C15" s="14">
        <v>3913</v>
      </c>
      <c r="D15" s="14">
        <v>2174</v>
      </c>
      <c r="E15" s="14">
        <v>621</v>
      </c>
      <c r="F15" s="14">
        <v>2448</v>
      </c>
      <c r="G15" s="14">
        <v>5807</v>
      </c>
      <c r="H15" s="14">
        <v>3836</v>
      </c>
      <c r="I15" s="14">
        <v>1832</v>
      </c>
      <c r="J15" s="14">
        <v>2344</v>
      </c>
      <c r="K15" s="14">
        <v>2254</v>
      </c>
      <c r="L15" s="14">
        <v>1166</v>
      </c>
      <c r="M15" s="14">
        <v>518</v>
      </c>
      <c r="N15" s="12">
        <f t="shared" si="2"/>
        <v>29854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25732</v>
      </c>
      <c r="C16" s="14">
        <f>C17+C18+C19</f>
        <v>17623</v>
      </c>
      <c r="D16" s="14">
        <f>D17+D18+D19</f>
        <v>20307</v>
      </c>
      <c r="E16" s="14">
        <f>E17+E18+E19</f>
        <v>3050</v>
      </c>
      <c r="F16" s="14">
        <f aca="true" t="shared" si="5" ref="F16:M16">F17+F18+F19</f>
        <v>15779</v>
      </c>
      <c r="G16" s="14">
        <f t="shared" si="5"/>
        <v>27784</v>
      </c>
      <c r="H16" s="14">
        <f t="shared" si="5"/>
        <v>23297</v>
      </c>
      <c r="I16" s="14">
        <f t="shared" si="5"/>
        <v>23154</v>
      </c>
      <c r="J16" s="14">
        <f t="shared" si="5"/>
        <v>15886</v>
      </c>
      <c r="K16" s="14">
        <f t="shared" si="5"/>
        <v>20962</v>
      </c>
      <c r="L16" s="14">
        <f t="shared" si="5"/>
        <v>7699</v>
      </c>
      <c r="M16" s="14">
        <f t="shared" si="5"/>
        <v>3869</v>
      </c>
      <c r="N16" s="12">
        <f t="shared" si="2"/>
        <v>205142</v>
      </c>
    </row>
    <row r="17" spans="1:25" ht="18.75" customHeight="1">
      <c r="A17" s="15" t="s">
        <v>16</v>
      </c>
      <c r="B17" s="14">
        <v>15523</v>
      </c>
      <c r="C17" s="14">
        <v>11690</v>
      </c>
      <c r="D17" s="14">
        <v>11103</v>
      </c>
      <c r="E17" s="14">
        <v>1911</v>
      </c>
      <c r="F17" s="14">
        <v>9649</v>
      </c>
      <c r="G17" s="14">
        <v>17257</v>
      </c>
      <c r="H17" s="14">
        <v>14786</v>
      </c>
      <c r="I17" s="14">
        <v>14503</v>
      </c>
      <c r="J17" s="14">
        <v>9841</v>
      </c>
      <c r="K17" s="14">
        <v>12571</v>
      </c>
      <c r="L17" s="14">
        <v>4747</v>
      </c>
      <c r="M17" s="14">
        <v>2317</v>
      </c>
      <c r="N17" s="12">
        <f t="shared" si="2"/>
        <v>125898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9890</v>
      </c>
      <c r="C18" s="14">
        <v>5572</v>
      </c>
      <c r="D18" s="14">
        <v>8995</v>
      </c>
      <c r="E18" s="14">
        <v>1107</v>
      </c>
      <c r="F18" s="14">
        <v>5875</v>
      </c>
      <c r="G18" s="14">
        <v>9953</v>
      </c>
      <c r="H18" s="14">
        <v>8113</v>
      </c>
      <c r="I18" s="14">
        <v>8488</v>
      </c>
      <c r="J18" s="14">
        <v>5831</v>
      </c>
      <c r="K18" s="14">
        <v>8221</v>
      </c>
      <c r="L18" s="14">
        <v>2875</v>
      </c>
      <c r="M18" s="14">
        <v>1527</v>
      </c>
      <c r="N18" s="12">
        <f t="shared" si="2"/>
        <v>76447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319</v>
      </c>
      <c r="C19" s="14">
        <v>361</v>
      </c>
      <c r="D19" s="14">
        <v>209</v>
      </c>
      <c r="E19" s="14">
        <v>32</v>
      </c>
      <c r="F19" s="14">
        <v>255</v>
      </c>
      <c r="G19" s="14">
        <v>574</v>
      </c>
      <c r="H19" s="14">
        <v>398</v>
      </c>
      <c r="I19" s="14">
        <v>163</v>
      </c>
      <c r="J19" s="14">
        <v>214</v>
      </c>
      <c r="K19" s="14">
        <v>170</v>
      </c>
      <c r="L19" s="14">
        <v>77</v>
      </c>
      <c r="M19" s="14">
        <v>25</v>
      </c>
      <c r="N19" s="12">
        <f t="shared" si="2"/>
        <v>2797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132134</v>
      </c>
      <c r="C20" s="18">
        <f>C21+C22+C23</f>
        <v>82264</v>
      </c>
      <c r="D20" s="18">
        <f>D21+D22+D23</f>
        <v>76814</v>
      </c>
      <c r="E20" s="18">
        <f>E21+E22+E23</f>
        <v>12639</v>
      </c>
      <c r="F20" s="18">
        <f aca="true" t="shared" si="6" ref="F20:M20">F21+F22+F23</f>
        <v>62913</v>
      </c>
      <c r="G20" s="18">
        <f t="shared" si="6"/>
        <v>106524</v>
      </c>
      <c r="H20" s="18">
        <f t="shared" si="6"/>
        <v>113744</v>
      </c>
      <c r="I20" s="18">
        <f t="shared" si="6"/>
        <v>101743</v>
      </c>
      <c r="J20" s="18">
        <f t="shared" si="6"/>
        <v>69412</v>
      </c>
      <c r="K20" s="18">
        <f t="shared" si="6"/>
        <v>103479</v>
      </c>
      <c r="L20" s="18">
        <f t="shared" si="6"/>
        <v>40399</v>
      </c>
      <c r="M20" s="18">
        <f t="shared" si="6"/>
        <v>23434</v>
      </c>
      <c r="N20" s="12">
        <f aca="true" t="shared" si="7" ref="N20:N26">SUM(B20:M20)</f>
        <v>925499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69069</v>
      </c>
      <c r="C21" s="14">
        <v>46343</v>
      </c>
      <c r="D21" s="14">
        <v>41430</v>
      </c>
      <c r="E21" s="14">
        <v>6983</v>
      </c>
      <c r="F21" s="14">
        <v>34255</v>
      </c>
      <c r="G21" s="14">
        <v>58845</v>
      </c>
      <c r="H21" s="14">
        <v>65683</v>
      </c>
      <c r="I21" s="14">
        <v>56763</v>
      </c>
      <c r="J21" s="14">
        <v>37638</v>
      </c>
      <c r="K21" s="14">
        <v>55131</v>
      </c>
      <c r="L21" s="14">
        <v>21845</v>
      </c>
      <c r="M21" s="14">
        <v>12266</v>
      </c>
      <c r="N21" s="12">
        <f t="shared" si="7"/>
        <v>506251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61384</v>
      </c>
      <c r="C22" s="14">
        <v>34362</v>
      </c>
      <c r="D22" s="14">
        <v>34491</v>
      </c>
      <c r="E22" s="14">
        <v>5426</v>
      </c>
      <c r="F22" s="14">
        <v>27705</v>
      </c>
      <c r="G22" s="14">
        <v>45548</v>
      </c>
      <c r="H22" s="14">
        <v>46463</v>
      </c>
      <c r="I22" s="14">
        <v>44035</v>
      </c>
      <c r="J22" s="14">
        <v>30713</v>
      </c>
      <c r="K22" s="14">
        <v>47123</v>
      </c>
      <c r="L22" s="14">
        <v>17998</v>
      </c>
      <c r="M22" s="14">
        <v>10931</v>
      </c>
      <c r="N22" s="12">
        <f t="shared" si="7"/>
        <v>406179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1681</v>
      </c>
      <c r="C23" s="14">
        <v>1559</v>
      </c>
      <c r="D23" s="14">
        <v>893</v>
      </c>
      <c r="E23" s="14">
        <v>230</v>
      </c>
      <c r="F23" s="14">
        <v>953</v>
      </c>
      <c r="G23" s="14">
        <v>2131</v>
      </c>
      <c r="H23" s="14">
        <v>1598</v>
      </c>
      <c r="I23" s="14">
        <v>945</v>
      </c>
      <c r="J23" s="14">
        <v>1061</v>
      </c>
      <c r="K23" s="14">
        <v>1225</v>
      </c>
      <c r="L23" s="14">
        <v>556</v>
      </c>
      <c r="M23" s="14">
        <v>237</v>
      </c>
      <c r="N23" s="12">
        <f t="shared" si="7"/>
        <v>13069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133045</v>
      </c>
      <c r="C24" s="14">
        <f>C25+C26</f>
        <v>98150</v>
      </c>
      <c r="D24" s="14">
        <f>D25+D26</f>
        <v>93196</v>
      </c>
      <c r="E24" s="14">
        <f>E25+E26</f>
        <v>18110</v>
      </c>
      <c r="F24" s="14">
        <f aca="true" t="shared" si="8" ref="F24:M24">F25+F26</f>
        <v>85301</v>
      </c>
      <c r="G24" s="14">
        <f t="shared" si="8"/>
        <v>135992</v>
      </c>
      <c r="H24" s="14">
        <f t="shared" si="8"/>
        <v>115754</v>
      </c>
      <c r="I24" s="14">
        <f t="shared" si="8"/>
        <v>88171</v>
      </c>
      <c r="J24" s="14">
        <f t="shared" si="8"/>
        <v>72421</v>
      </c>
      <c r="K24" s="14">
        <f t="shared" si="8"/>
        <v>77838</v>
      </c>
      <c r="L24" s="14">
        <f t="shared" si="8"/>
        <v>24871</v>
      </c>
      <c r="M24" s="14">
        <f t="shared" si="8"/>
        <v>14099</v>
      </c>
      <c r="N24" s="12">
        <f t="shared" si="7"/>
        <v>956948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75134</v>
      </c>
      <c r="C25" s="14">
        <v>62573</v>
      </c>
      <c r="D25" s="14">
        <v>56765</v>
      </c>
      <c r="E25" s="14">
        <v>11809</v>
      </c>
      <c r="F25" s="14">
        <v>53366</v>
      </c>
      <c r="G25" s="14">
        <v>86927</v>
      </c>
      <c r="H25" s="14">
        <v>76874</v>
      </c>
      <c r="I25" s="14">
        <v>52572</v>
      </c>
      <c r="J25" s="14">
        <v>47189</v>
      </c>
      <c r="K25" s="14">
        <v>45255</v>
      </c>
      <c r="L25" s="14">
        <v>15070</v>
      </c>
      <c r="M25" s="14">
        <v>7653</v>
      </c>
      <c r="N25" s="12">
        <f t="shared" si="7"/>
        <v>591187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57911</v>
      </c>
      <c r="C26" s="14">
        <v>35577</v>
      </c>
      <c r="D26" s="14">
        <v>36431</v>
      </c>
      <c r="E26" s="14">
        <v>6301</v>
      </c>
      <c r="F26" s="14">
        <v>31935</v>
      </c>
      <c r="G26" s="14">
        <v>49065</v>
      </c>
      <c r="H26" s="14">
        <v>38880</v>
      </c>
      <c r="I26" s="14">
        <v>35599</v>
      </c>
      <c r="J26" s="14">
        <v>25232</v>
      </c>
      <c r="K26" s="14">
        <v>32583</v>
      </c>
      <c r="L26" s="14">
        <v>9801</v>
      </c>
      <c r="M26" s="14">
        <v>6446</v>
      </c>
      <c r="N26" s="12">
        <f t="shared" si="7"/>
        <v>365761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1002607.6162017799</v>
      </c>
      <c r="C36" s="61">
        <f aca="true" t="shared" si="11" ref="C36:M36">C37+C38+C39+C40</f>
        <v>705157.2328</v>
      </c>
      <c r="D36" s="61">
        <f t="shared" si="11"/>
        <v>681180.4294986001</v>
      </c>
      <c r="E36" s="61">
        <f t="shared" si="11"/>
        <v>153355.7201632</v>
      </c>
      <c r="F36" s="61">
        <f t="shared" si="11"/>
        <v>627302.7458052501</v>
      </c>
      <c r="G36" s="61">
        <f t="shared" si="11"/>
        <v>836984.5536000001</v>
      </c>
      <c r="H36" s="61">
        <f t="shared" si="11"/>
        <v>900503.4568</v>
      </c>
      <c r="I36" s="61">
        <f t="shared" si="11"/>
        <v>758668.0791788</v>
      </c>
      <c r="J36" s="61">
        <f t="shared" si="11"/>
        <v>633192.2214767</v>
      </c>
      <c r="K36" s="61">
        <f t="shared" si="11"/>
        <v>729022.4933952</v>
      </c>
      <c r="L36" s="61">
        <f t="shared" si="11"/>
        <v>353559.45326284994</v>
      </c>
      <c r="M36" s="61">
        <f t="shared" si="11"/>
        <v>205775.76185088002</v>
      </c>
      <c r="N36" s="61">
        <f>N37+N38+N39+N40</f>
        <v>7587309.76403326</v>
      </c>
    </row>
    <row r="37" spans="1:14" ht="18.75" customHeight="1">
      <c r="A37" s="58" t="s">
        <v>55</v>
      </c>
      <c r="B37" s="55">
        <f aca="true" t="shared" si="12" ref="B37:M37">B29*B7</f>
        <v>1002410.5956</v>
      </c>
      <c r="C37" s="55">
        <f t="shared" si="12"/>
        <v>704836.3348</v>
      </c>
      <c r="D37" s="55">
        <f t="shared" si="12"/>
        <v>671425.1856</v>
      </c>
      <c r="E37" s="55">
        <f t="shared" si="12"/>
        <v>153091.0348</v>
      </c>
      <c r="F37" s="55">
        <f t="shared" si="12"/>
        <v>627022.6950000001</v>
      </c>
      <c r="G37" s="55">
        <f t="shared" si="12"/>
        <v>836862.1120000001</v>
      </c>
      <c r="H37" s="55">
        <f t="shared" si="12"/>
        <v>900169.308</v>
      </c>
      <c r="I37" s="55">
        <f t="shared" si="12"/>
        <v>758368.6936</v>
      </c>
      <c r="J37" s="55">
        <f t="shared" si="12"/>
        <v>632937.3011</v>
      </c>
      <c r="K37" s="55">
        <f t="shared" si="12"/>
        <v>728623.588</v>
      </c>
      <c r="L37" s="55">
        <f t="shared" si="12"/>
        <v>353349.3305</v>
      </c>
      <c r="M37" s="55">
        <f t="shared" si="12"/>
        <v>205683.0564</v>
      </c>
      <c r="N37" s="57">
        <f>SUM(B37:M37)</f>
        <v>7574779.235400001</v>
      </c>
    </row>
    <row r="38" spans="1:14" ht="18.75" customHeight="1">
      <c r="A38" s="58" t="s">
        <v>56</v>
      </c>
      <c r="B38" s="55">
        <f aca="true" t="shared" si="13" ref="B38:M38">B30*B7</f>
        <v>-3060.0593982200003</v>
      </c>
      <c r="C38" s="55">
        <f t="shared" si="13"/>
        <v>-2157.222</v>
      </c>
      <c r="D38" s="55">
        <f t="shared" si="13"/>
        <v>-2053.3261014</v>
      </c>
      <c r="E38" s="55">
        <f t="shared" si="13"/>
        <v>-381.5946368</v>
      </c>
      <c r="F38" s="55">
        <f t="shared" si="13"/>
        <v>-1881.3491947500002</v>
      </c>
      <c r="G38" s="55">
        <f t="shared" si="13"/>
        <v>-2539.7184</v>
      </c>
      <c r="H38" s="55">
        <f t="shared" si="13"/>
        <v>-2563.4112</v>
      </c>
      <c r="I38" s="55">
        <f t="shared" si="13"/>
        <v>-2247.2144212</v>
      </c>
      <c r="J38" s="55">
        <f t="shared" si="13"/>
        <v>-1863.6796233</v>
      </c>
      <c r="K38" s="55">
        <f t="shared" si="13"/>
        <v>-2203.3346048</v>
      </c>
      <c r="L38" s="55">
        <f t="shared" si="13"/>
        <v>-1061.03723715</v>
      </c>
      <c r="M38" s="55">
        <f t="shared" si="13"/>
        <v>-626.33454912</v>
      </c>
      <c r="N38" s="25">
        <f>SUM(B38:M38)</f>
        <v>-22638.28136674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9647.17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9647.17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-93902.52</v>
      </c>
      <c r="C42" s="25">
        <f aca="true" t="shared" si="15" ref="C42:M42">+C43+C46+C54+C55</f>
        <v>-89856.84</v>
      </c>
      <c r="D42" s="25">
        <f t="shared" si="15"/>
        <v>-63250.64</v>
      </c>
      <c r="E42" s="25">
        <f t="shared" si="15"/>
        <v>-9387</v>
      </c>
      <c r="F42" s="25">
        <f t="shared" si="15"/>
        <v>-51344.200000000004</v>
      </c>
      <c r="G42" s="25">
        <f t="shared" si="15"/>
        <v>-99676.44</v>
      </c>
      <c r="H42" s="25">
        <f t="shared" si="15"/>
        <v>-116891.8</v>
      </c>
      <c r="I42" s="25">
        <f t="shared" si="15"/>
        <v>-60648.12</v>
      </c>
      <c r="J42" s="25">
        <f t="shared" si="15"/>
        <v>-76376.44</v>
      </c>
      <c r="K42" s="25">
        <f t="shared" si="15"/>
        <v>-61438.04</v>
      </c>
      <c r="L42" s="25">
        <f t="shared" si="15"/>
        <v>-38594.799999999996</v>
      </c>
      <c r="M42" s="25">
        <f t="shared" si="15"/>
        <v>-24932.8</v>
      </c>
      <c r="N42" s="25">
        <f>+N43+N46+N54+N55</f>
        <v>-786299.6399999999</v>
      </c>
    </row>
    <row r="43" spans="1:14" ht="18.75" customHeight="1">
      <c r="A43" s="17" t="s">
        <v>60</v>
      </c>
      <c r="B43" s="26">
        <f>B44+B45</f>
        <v>-93692.8</v>
      </c>
      <c r="C43" s="26">
        <f>C44+C45</f>
        <v>-89737</v>
      </c>
      <c r="D43" s="26">
        <f>D44+D45</f>
        <v>-63152.2</v>
      </c>
      <c r="E43" s="26">
        <f>E44+E45</f>
        <v>-9344.2</v>
      </c>
      <c r="F43" s="26">
        <f aca="true" t="shared" si="16" ref="F43:M43">F44+F45</f>
        <v>-51322.8</v>
      </c>
      <c r="G43" s="26">
        <f t="shared" si="16"/>
        <v>-99620.8</v>
      </c>
      <c r="H43" s="26">
        <f t="shared" si="16"/>
        <v>-116891.8</v>
      </c>
      <c r="I43" s="26">
        <f t="shared" si="16"/>
        <v>-60545.4</v>
      </c>
      <c r="J43" s="26">
        <f t="shared" si="16"/>
        <v>-76171</v>
      </c>
      <c r="K43" s="26">
        <f t="shared" si="16"/>
        <v>-61339.6</v>
      </c>
      <c r="L43" s="26">
        <f t="shared" si="16"/>
        <v>-38509.2</v>
      </c>
      <c r="M43" s="26">
        <f t="shared" si="16"/>
        <v>-24890</v>
      </c>
      <c r="N43" s="25">
        <f aca="true" t="shared" si="17" ref="N43:N55">SUM(B43:M43)</f>
        <v>-785216.7999999999</v>
      </c>
    </row>
    <row r="44" spans="1:25" ht="18.75" customHeight="1">
      <c r="A44" s="13" t="s">
        <v>61</v>
      </c>
      <c r="B44" s="20">
        <f>ROUND(-B9*$D$3,2)</f>
        <v>-93692.8</v>
      </c>
      <c r="C44" s="20">
        <f>ROUND(-C9*$D$3,2)</f>
        <v>-89737</v>
      </c>
      <c r="D44" s="20">
        <f>ROUND(-D9*$D$3,2)</f>
        <v>-63152.2</v>
      </c>
      <c r="E44" s="20">
        <f>ROUND(-E9*$D$3,2)</f>
        <v>-9344.2</v>
      </c>
      <c r="F44" s="20">
        <f aca="true" t="shared" si="18" ref="F44:M44">ROUND(-F9*$D$3,2)</f>
        <v>-51322.8</v>
      </c>
      <c r="G44" s="20">
        <f t="shared" si="18"/>
        <v>-99620.8</v>
      </c>
      <c r="H44" s="20">
        <f t="shared" si="18"/>
        <v>-116891.8</v>
      </c>
      <c r="I44" s="20">
        <f t="shared" si="18"/>
        <v>-60545.4</v>
      </c>
      <c r="J44" s="20">
        <f t="shared" si="18"/>
        <v>-76171</v>
      </c>
      <c r="K44" s="20">
        <f t="shared" si="18"/>
        <v>-61339.6</v>
      </c>
      <c r="L44" s="20">
        <f t="shared" si="18"/>
        <v>-38509.2</v>
      </c>
      <c r="M44" s="20">
        <f t="shared" si="18"/>
        <v>-24890</v>
      </c>
      <c r="N44" s="47">
        <f t="shared" si="17"/>
        <v>-785216.7999999999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908705.0962017799</v>
      </c>
      <c r="C57" s="29">
        <f t="shared" si="21"/>
        <v>615300.3928</v>
      </c>
      <c r="D57" s="29">
        <f t="shared" si="21"/>
        <v>617929.7894986001</v>
      </c>
      <c r="E57" s="29">
        <f t="shared" si="21"/>
        <v>143968.7201632</v>
      </c>
      <c r="F57" s="29">
        <f t="shared" si="21"/>
        <v>575958.5458052502</v>
      </c>
      <c r="G57" s="29">
        <f t="shared" si="21"/>
        <v>737308.1136</v>
      </c>
      <c r="H57" s="29">
        <f t="shared" si="21"/>
        <v>783611.6568</v>
      </c>
      <c r="I57" s="29">
        <f t="shared" si="21"/>
        <v>698019.9591788</v>
      </c>
      <c r="J57" s="29">
        <f t="shared" si="21"/>
        <v>556815.7814767</v>
      </c>
      <c r="K57" s="29">
        <f t="shared" si="21"/>
        <v>667584.4533952</v>
      </c>
      <c r="L57" s="29">
        <f t="shared" si="21"/>
        <v>314964.65326284996</v>
      </c>
      <c r="M57" s="29">
        <f t="shared" si="21"/>
        <v>180842.96185088003</v>
      </c>
      <c r="N57" s="29">
        <f>SUM(B57:M57)</f>
        <v>6801010.124033259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908705.1</v>
      </c>
      <c r="C60" s="36">
        <f aca="true" t="shared" si="22" ref="C60:M60">SUM(C61:C74)</f>
        <v>615300.39</v>
      </c>
      <c r="D60" s="36">
        <f t="shared" si="22"/>
        <v>617929.79</v>
      </c>
      <c r="E60" s="36">
        <f t="shared" si="22"/>
        <v>143968.72</v>
      </c>
      <c r="F60" s="36">
        <f t="shared" si="22"/>
        <v>575958.55</v>
      </c>
      <c r="G60" s="36">
        <f t="shared" si="22"/>
        <v>737308.11</v>
      </c>
      <c r="H60" s="36">
        <f t="shared" si="22"/>
        <v>783611.6499999999</v>
      </c>
      <c r="I60" s="36">
        <f t="shared" si="22"/>
        <v>698019.96</v>
      </c>
      <c r="J60" s="36">
        <f t="shared" si="22"/>
        <v>556815.78</v>
      </c>
      <c r="K60" s="36">
        <f t="shared" si="22"/>
        <v>667584.46</v>
      </c>
      <c r="L60" s="36">
        <f t="shared" si="22"/>
        <v>314964.65</v>
      </c>
      <c r="M60" s="36">
        <f t="shared" si="22"/>
        <v>180842.97</v>
      </c>
      <c r="N60" s="29">
        <f>SUM(N61:N74)</f>
        <v>6801010.130000002</v>
      </c>
    </row>
    <row r="61" spans="1:15" ht="18.75" customHeight="1">
      <c r="A61" s="17" t="s">
        <v>75</v>
      </c>
      <c r="B61" s="36">
        <v>181875.72</v>
      </c>
      <c r="C61" s="36">
        <v>183655.07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365530.79000000004</v>
      </c>
      <c r="O61"/>
    </row>
    <row r="62" spans="1:15" ht="18.75" customHeight="1">
      <c r="A62" s="17" t="s">
        <v>76</v>
      </c>
      <c r="B62" s="36">
        <v>726829.38</v>
      </c>
      <c r="C62" s="36">
        <v>431645.32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1158474.7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617929.79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617929.79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143968.72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143968.72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575958.55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575958.55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737308.11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737308.11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603803.96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603803.96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179807.69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179807.69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698019.96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698019.96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556815.78</v>
      </c>
      <c r="K70" s="35">
        <v>0</v>
      </c>
      <c r="L70" s="35">
        <v>0</v>
      </c>
      <c r="M70" s="35">
        <v>0</v>
      </c>
      <c r="N70" s="29">
        <f t="shared" si="23"/>
        <v>556815.78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667584.46</v>
      </c>
      <c r="L71" s="35">
        <v>0</v>
      </c>
      <c r="M71" s="62"/>
      <c r="N71" s="26">
        <f t="shared" si="23"/>
        <v>667584.46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314964.65</v>
      </c>
      <c r="M72" s="35">
        <v>0</v>
      </c>
      <c r="N72" s="29">
        <f t="shared" si="23"/>
        <v>314964.65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180842.97</v>
      </c>
      <c r="N73" s="26">
        <f t="shared" si="23"/>
        <v>180842.97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2.262638378679649</v>
      </c>
      <c r="C78" s="45">
        <v>2.2292260561205475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1.9791455805179807</v>
      </c>
      <c r="C79" s="45">
        <v>1.8665739142874354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1.8150921137237412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2.524457104154869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2.119946421335395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1.6807458745662514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1.9778589117015453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1.933209382484927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1.9203578115525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2.1627707218889296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2.0680315823079543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2.4553592365210593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2.405383665905457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2016-08-08T17:35:32Z</dcterms:modified>
  <cp:category/>
  <cp:version/>
  <cp:contentType/>
  <cp:contentStatus/>
</cp:coreProperties>
</file>