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<sst xmlns="http://schemas.openxmlformats.org/spreadsheetml/2006/main" count="134" uniqueCount="134">
  <si>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</si>
  <si>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</si>
  <si>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</si>
  <si>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</si>
  <si>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</si>
  <si>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</si>
  <si>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</si>
  <si>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</si>
  <si>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</si>
  <si>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</si>
  <si>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</si>
  <si>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</si>
  <si>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</si>
  <si>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</si>
  <si>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</si>
  <si>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</si>
  <si>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</si>
  <si>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</si>
  <si>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</si>
  <si>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</si>
  <si>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</si>
  <si>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</si>
  <si>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</si>
  <si>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</si>
  <si>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</si>
  <si>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</si>
  <si>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</si>
  <si>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</si>
  <si>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</si>
  <si>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</si>
  <si>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</si>
  <si>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</si>
  <si>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</si>
  <si>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</si>
  <si>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</si>
  <si>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</si>
  <si>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</si>
  <si>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</si>
  <si>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</si>
  <si>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</si>
  <si>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</si>
  <si>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</si>
  <si>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</si>
  <si>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</si>
  <si>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</si>
  <si>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</si>
  <si>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</si>
  <si>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</si>
  <si>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</si>
  <si>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</si>
  <si>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</si>
  <si>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</si>
  <si>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</si>
  <si>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</si>
  <si>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</si>
  <si>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</si>
  <si>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</si>
  <si>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</si>
  <si>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</si>
  <si>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</si>
  <si>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</si>
  <si>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</si>
  <si>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</si>
  <si>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</si>
  <si>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</si>
  <si>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</si>
  <si>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</si>
  <si>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</si>
  <si>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</si>
  <si>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</si>
  <si>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</si>
  <si>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</si>
  <si>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</si>
  <si>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</si>
  <si>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</si>
  <si>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</si>
  <si>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</si>
  <si>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</si>
  <si>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</si>
  <si>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</si>
  <si>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</si>
  <si>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</si>
  <si>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</si>
  <si>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</si>
  <si>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</si>
  <si>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</si>
  <si>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</si>
  <si>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</si>
  <si>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</si>
  <si>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</si>
  <si>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</si>
  <si>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</si>
  <si>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</si>
  <si>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</si>
  <si>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</si>
  <si>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</si>
  <si>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</si>
  <si>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</si>
  <si>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</si>
  <si>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</si>
  <si>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</si>
  <si>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</si>
  <si>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</si>
  <si>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</si>
  <si>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</si>
  <si>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</si>
  <si>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</si>
  <si>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</si>
  <si>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</si>
  <si>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</si>
  <si>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</si>
  <si>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</si>
  <si>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</si>
  <si>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</si>
  <si>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</si>
  <si>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</si>
  <si>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</si>
  <si>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</si>
  <si>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</si>
  <si>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</si>
  <si>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</si>
  <si>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</si>
  <si>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</si>
  <si>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</si>
  <si>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</si>
  <si>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</si>
  <si>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</si>
  <si>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</si>
  <si>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</si>
  <si>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</si>
  <si>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</si>
  <si>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</si>
  <si>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</si>
  <si>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31/08/16 - VENCIMENTO 12/09/16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</si>
</sst>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599294</v>
      </c>
      <c r="C7" s="9">
        <f t="shared" si="0"/>
        <v>756233</v>
      </c>
      <c r="D7" s="9">
        <f t="shared" si="0"/>
        <v>789567</v>
      </c>
      <c r="E7" s="9">
        <f t="shared" si="0"/>
        <v>529603</v>
      </c>
      <c r="F7" s="9">
        <f t="shared" si="0"/>
        <v>722910</v>
      </c>
      <c r="G7" s="9">
        <f t="shared" si="0"/>
        <v>1211797</v>
      </c>
      <c r="H7" s="9">
        <f t="shared" si="0"/>
        <v>547580</v>
      </c>
      <c r="I7" s="9">
        <f t="shared" si="0"/>
        <v>120790</v>
      </c>
      <c r="J7" s="9">
        <f t="shared" si="0"/>
        <v>317163</v>
      </c>
      <c r="K7" s="9">
        <f t="shared" si="0"/>
        <v>5594937</v>
      </c>
      <c r="L7" s="52"/>
    </row>
    <row r="8" spans="1:11" ht="17.25" customHeight="1">
      <c r="A8" s="10" t="s">
        <v>99</v>
      </c>
      <c r="B8" s="11">
        <f>B9+B12+B16</f>
        <v>296128</v>
      </c>
      <c r="C8" s="11">
        <f aca="true" t="shared" si="1" ref="C8:J8">C9+C12+C16</f>
        <v>383880</v>
      </c>
      <c r="D8" s="11">
        <f t="shared" si="1"/>
        <v>375114</v>
      </c>
      <c r="E8" s="11">
        <f t="shared" si="1"/>
        <v>270157</v>
      </c>
      <c r="F8" s="11">
        <f t="shared" si="1"/>
        <v>356014</v>
      </c>
      <c r="G8" s="11">
        <f t="shared" si="1"/>
        <v>599634</v>
      </c>
      <c r="H8" s="11">
        <f t="shared" si="1"/>
        <v>295647</v>
      </c>
      <c r="I8" s="11">
        <f t="shared" si="1"/>
        <v>55527</v>
      </c>
      <c r="J8" s="11">
        <f t="shared" si="1"/>
        <v>147230</v>
      </c>
      <c r="K8" s="11">
        <f>SUM(B8:J8)</f>
        <v>2779331</v>
      </c>
    </row>
    <row r="9" spans="1:11" ht="17.25" customHeight="1">
      <c r="A9" s="15" t="s">
        <v>17</v>
      </c>
      <c r="B9" s="13">
        <f>+B10+B11</f>
        <v>35613</v>
      </c>
      <c r="C9" s="13">
        <f aca="true" t="shared" si="2" ref="C9:J9">+C10+C11</f>
        <v>47900</v>
      </c>
      <c r="D9" s="13">
        <f t="shared" si="2"/>
        <v>41506</v>
      </c>
      <c r="E9" s="13">
        <f t="shared" si="2"/>
        <v>31814</v>
      </c>
      <c r="F9" s="13">
        <f t="shared" si="2"/>
        <v>37782</v>
      </c>
      <c r="G9" s="13">
        <f t="shared" si="2"/>
        <v>49191</v>
      </c>
      <c r="H9" s="13">
        <f t="shared" si="2"/>
        <v>43682</v>
      </c>
      <c r="I9" s="13">
        <f t="shared" si="2"/>
        <v>7682</v>
      </c>
      <c r="J9" s="13">
        <f t="shared" si="2"/>
        <v>14742</v>
      </c>
      <c r="K9" s="11">
        <f>SUM(B9:J9)</f>
        <v>309912</v>
      </c>
    </row>
    <row r="10" spans="1:11" ht="17.25" customHeight="1">
      <c r="A10" s="29" t="s">
        <v>18</v>
      </c>
      <c r="B10" s="13">
        <v>35613</v>
      </c>
      <c r="C10" s="13">
        <v>47900</v>
      </c>
      <c r="D10" s="13">
        <v>41506</v>
      </c>
      <c r="E10" s="13">
        <v>31814</v>
      </c>
      <c r="F10" s="13">
        <v>37782</v>
      </c>
      <c r="G10" s="13">
        <v>49191</v>
      </c>
      <c r="H10" s="13">
        <v>43682</v>
      </c>
      <c r="I10" s="13">
        <v>7682</v>
      </c>
      <c r="J10" s="13">
        <v>14742</v>
      </c>
      <c r="K10" s="11">
        <f>SUM(B10:J10)</f>
        <v>309912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222696</v>
      </c>
      <c r="C12" s="17">
        <f t="shared" si="3"/>
        <v>290293</v>
      </c>
      <c r="D12" s="17">
        <f t="shared" si="3"/>
        <v>287041</v>
      </c>
      <c r="E12" s="17">
        <f t="shared" si="3"/>
        <v>205789</v>
      </c>
      <c r="F12" s="17">
        <f t="shared" si="3"/>
        <v>267900</v>
      </c>
      <c r="G12" s="17">
        <f t="shared" si="3"/>
        <v>461721</v>
      </c>
      <c r="H12" s="17">
        <f t="shared" si="3"/>
        <v>218833</v>
      </c>
      <c r="I12" s="17">
        <f t="shared" si="3"/>
        <v>40586</v>
      </c>
      <c r="J12" s="17">
        <f t="shared" si="3"/>
        <v>113427</v>
      </c>
      <c r="K12" s="11">
        <f aca="true" t="shared" si="4" ref="K12:K27">SUM(B12:J12)</f>
        <v>2108286</v>
      </c>
    </row>
    <row r="13" spans="1:13" ht="17.25" customHeight="1">
      <c r="A13" s="14" t="s">
        <v>20</v>
      </c>
      <c r="B13" s="13">
        <v>105006</v>
      </c>
      <c r="C13" s="13">
        <v>147577</v>
      </c>
      <c r="D13" s="13">
        <v>149493</v>
      </c>
      <c r="E13" s="13">
        <v>104731</v>
      </c>
      <c r="F13" s="13">
        <v>133642</v>
      </c>
      <c r="G13" s="13">
        <v>218548</v>
      </c>
      <c r="H13" s="13">
        <v>101126</v>
      </c>
      <c r="I13" s="13">
        <v>22367</v>
      </c>
      <c r="J13" s="13">
        <v>59170</v>
      </c>
      <c r="K13" s="11">
        <f t="shared" si="4"/>
        <v>1041660</v>
      </c>
      <c r="L13" s="52"/>
      <c r="M13" s="53"/>
    </row>
    <row r="14" spans="1:12" ht="17.25" customHeight="1">
      <c r="A14" s="14" t="s">
        <v>21</v>
      </c>
      <c r="B14" s="13">
        <v>108742</v>
      </c>
      <c r="C14" s="13">
        <v>129157</v>
      </c>
      <c r="D14" s="13">
        <v>127701</v>
      </c>
      <c r="E14" s="13">
        <v>92611</v>
      </c>
      <c r="F14" s="13">
        <v>125015</v>
      </c>
      <c r="G14" s="13">
        <v>229194</v>
      </c>
      <c r="H14" s="13">
        <v>103401</v>
      </c>
      <c r="I14" s="13">
        <v>15749</v>
      </c>
      <c r="J14" s="13">
        <v>51073</v>
      </c>
      <c r="K14" s="11">
        <f t="shared" si="4"/>
        <v>982643</v>
      </c>
      <c r="L14" s="52"/>
    </row>
    <row r="15" spans="1:11" ht="17.25" customHeight="1">
      <c r="A15" s="14" t="s">
        <v>22</v>
      </c>
      <c r="B15" s="13">
        <v>8948</v>
      </c>
      <c r="C15" s="13">
        <v>13559</v>
      </c>
      <c r="D15" s="13">
        <v>9847</v>
      </c>
      <c r="E15" s="13">
        <v>8447</v>
      </c>
      <c r="F15" s="13">
        <v>9243</v>
      </c>
      <c r="G15" s="13">
        <v>13979</v>
      </c>
      <c r="H15" s="13">
        <v>14306</v>
      </c>
      <c r="I15" s="13">
        <v>2470</v>
      </c>
      <c r="J15" s="13">
        <v>3184</v>
      </c>
      <c r="K15" s="11">
        <f t="shared" si="4"/>
        <v>83983</v>
      </c>
    </row>
    <row r="16" spans="1:11" ht="17.25" customHeight="1">
      <c r="A16" s="15" t="s">
        <v>95</v>
      </c>
      <c r="B16" s="13">
        <f>B17+B18+B19</f>
        <v>37819</v>
      </c>
      <c r="C16" s="13">
        <f aca="true" t="shared" si="5" ref="C16:J16">C17+C18+C19</f>
        <v>45687</v>
      </c>
      <c r="D16" s="13">
        <f t="shared" si="5"/>
        <v>46567</v>
      </c>
      <c r="E16" s="13">
        <f t="shared" si="5"/>
        <v>32554</v>
      </c>
      <c r="F16" s="13">
        <f t="shared" si="5"/>
        <v>50332</v>
      </c>
      <c r="G16" s="13">
        <f t="shared" si="5"/>
        <v>88722</v>
      </c>
      <c r="H16" s="13">
        <f t="shared" si="5"/>
        <v>33132</v>
      </c>
      <c r="I16" s="13">
        <f t="shared" si="5"/>
        <v>7259</v>
      </c>
      <c r="J16" s="13">
        <f t="shared" si="5"/>
        <v>19061</v>
      </c>
      <c r="K16" s="11">
        <f t="shared" si="4"/>
        <v>361133</v>
      </c>
    </row>
    <row r="17" spans="1:11" ht="17.25" customHeight="1">
      <c r="A17" s="14" t="s">
        <v>96</v>
      </c>
      <c r="B17" s="13">
        <v>22344</v>
      </c>
      <c r="C17" s="13">
        <v>29419</v>
      </c>
      <c r="D17" s="13">
        <v>28014</v>
      </c>
      <c r="E17" s="13">
        <v>19616</v>
      </c>
      <c r="F17" s="13">
        <v>30782</v>
      </c>
      <c r="G17" s="13">
        <v>51802</v>
      </c>
      <c r="H17" s="13">
        <v>21003</v>
      </c>
      <c r="I17" s="13">
        <v>4710</v>
      </c>
      <c r="J17" s="13">
        <v>11445</v>
      </c>
      <c r="K17" s="11">
        <f t="shared" si="4"/>
        <v>219135</v>
      </c>
    </row>
    <row r="18" spans="1:11" ht="17.25" customHeight="1">
      <c r="A18" s="14" t="s">
        <v>97</v>
      </c>
      <c r="B18" s="13">
        <v>13232</v>
      </c>
      <c r="C18" s="13">
        <v>13243</v>
      </c>
      <c r="D18" s="13">
        <v>16554</v>
      </c>
      <c r="E18" s="13">
        <v>11192</v>
      </c>
      <c r="F18" s="13">
        <v>17438</v>
      </c>
      <c r="G18" s="13">
        <v>33486</v>
      </c>
      <c r="H18" s="13">
        <v>9369</v>
      </c>
      <c r="I18" s="13">
        <v>2041</v>
      </c>
      <c r="J18" s="13">
        <v>6824</v>
      </c>
      <c r="K18" s="11">
        <f t="shared" si="4"/>
        <v>123379</v>
      </c>
    </row>
    <row r="19" spans="1:11" ht="17.25" customHeight="1">
      <c r="A19" s="14" t="s">
        <v>98</v>
      </c>
      <c r="B19" s="13">
        <v>2243</v>
      </c>
      <c r="C19" s="13">
        <v>3025</v>
      </c>
      <c r="D19" s="13">
        <v>1999</v>
      </c>
      <c r="E19" s="13">
        <v>1746</v>
      </c>
      <c r="F19" s="13">
        <v>2112</v>
      </c>
      <c r="G19" s="13">
        <v>3434</v>
      </c>
      <c r="H19" s="13">
        <v>2760</v>
      </c>
      <c r="I19" s="13">
        <v>508</v>
      </c>
      <c r="J19" s="13">
        <v>792</v>
      </c>
      <c r="K19" s="11">
        <f t="shared" si="4"/>
        <v>18619</v>
      </c>
    </row>
    <row r="20" spans="1:11" ht="17.25" customHeight="1">
      <c r="A20" s="16" t="s">
        <v>23</v>
      </c>
      <c r="B20" s="11">
        <f>+B21+B22+B23</f>
        <v>158199</v>
      </c>
      <c r="C20" s="11">
        <f aca="true" t="shared" si="6" ref="C20:J20">+C21+C22+C23</f>
        <v>175032</v>
      </c>
      <c r="D20" s="11">
        <f t="shared" si="6"/>
        <v>201598</v>
      </c>
      <c r="E20" s="11">
        <f t="shared" si="6"/>
        <v>128001</v>
      </c>
      <c r="F20" s="11">
        <f t="shared" si="6"/>
        <v>201036</v>
      </c>
      <c r="G20" s="11">
        <f t="shared" si="6"/>
        <v>377100</v>
      </c>
      <c r="H20" s="11">
        <f t="shared" si="6"/>
        <v>133222</v>
      </c>
      <c r="I20" s="11">
        <f t="shared" si="6"/>
        <v>31466</v>
      </c>
      <c r="J20" s="11">
        <f t="shared" si="6"/>
        <v>76541</v>
      </c>
      <c r="K20" s="11">
        <f t="shared" si="4"/>
        <v>1482195</v>
      </c>
    </row>
    <row r="21" spans="1:12" ht="17.25" customHeight="1">
      <c r="A21" s="12" t="s">
        <v>24</v>
      </c>
      <c r="B21" s="13">
        <v>82902</v>
      </c>
      <c r="C21" s="13">
        <v>101750</v>
      </c>
      <c r="D21" s="13">
        <v>117338</v>
      </c>
      <c r="E21" s="13">
        <v>73477</v>
      </c>
      <c r="F21" s="13">
        <v>113363</v>
      </c>
      <c r="G21" s="13">
        <v>196444</v>
      </c>
      <c r="H21" s="13">
        <v>74362</v>
      </c>
      <c r="I21" s="13">
        <v>19450</v>
      </c>
      <c r="J21" s="13">
        <v>43643</v>
      </c>
      <c r="K21" s="11">
        <f t="shared" si="4"/>
        <v>822729</v>
      </c>
      <c r="L21" s="52"/>
    </row>
    <row r="22" spans="1:12" ht="17.25" customHeight="1">
      <c r="A22" s="12" t="s">
        <v>25</v>
      </c>
      <c r="B22" s="13">
        <v>71329</v>
      </c>
      <c r="C22" s="13">
        <v>68572</v>
      </c>
      <c r="D22" s="13">
        <v>80271</v>
      </c>
      <c r="E22" s="13">
        <v>51593</v>
      </c>
      <c r="F22" s="13">
        <v>83979</v>
      </c>
      <c r="G22" s="13">
        <v>173846</v>
      </c>
      <c r="H22" s="13">
        <v>54177</v>
      </c>
      <c r="I22" s="13">
        <v>11106</v>
      </c>
      <c r="J22" s="13">
        <v>31583</v>
      </c>
      <c r="K22" s="11">
        <f t="shared" si="4"/>
        <v>626456</v>
      </c>
      <c r="L22" s="52"/>
    </row>
    <row r="23" spans="1:11" ht="17.25" customHeight="1">
      <c r="A23" s="12" t="s">
        <v>26</v>
      </c>
      <c r="B23" s="13">
        <v>3968</v>
      </c>
      <c r="C23" s="13">
        <v>4710</v>
      </c>
      <c r="D23" s="13">
        <v>3989</v>
      </c>
      <c r="E23" s="13">
        <v>2931</v>
      </c>
      <c r="F23" s="13">
        <v>3694</v>
      </c>
      <c r="G23" s="13">
        <v>6810</v>
      </c>
      <c r="H23" s="13">
        <v>4683</v>
      </c>
      <c r="I23" s="13">
        <v>910</v>
      </c>
      <c r="J23" s="13">
        <v>1315</v>
      </c>
      <c r="K23" s="11">
        <f t="shared" si="4"/>
        <v>33010</v>
      </c>
    </row>
    <row r="24" spans="1:11" ht="17.25" customHeight="1">
      <c r="A24" s="16" t="s">
        <v>27</v>
      </c>
      <c r="B24" s="13">
        <f>+B25+B26</f>
        <v>144967</v>
      </c>
      <c r="C24" s="13">
        <f aca="true" t="shared" si="7" ref="C24:J24">+C25+C26</f>
        <v>197321</v>
      </c>
      <c r="D24" s="13">
        <f t="shared" si="7"/>
        <v>212855</v>
      </c>
      <c r="E24" s="13">
        <f t="shared" si="7"/>
        <v>131445</v>
      </c>
      <c r="F24" s="13">
        <f t="shared" si="7"/>
        <v>165860</v>
      </c>
      <c r="G24" s="13">
        <f t="shared" si="7"/>
        <v>235063</v>
      </c>
      <c r="H24" s="13">
        <f t="shared" si="7"/>
        <v>111255</v>
      </c>
      <c r="I24" s="13">
        <f t="shared" si="7"/>
        <v>33797</v>
      </c>
      <c r="J24" s="13">
        <f t="shared" si="7"/>
        <v>93392</v>
      </c>
      <c r="K24" s="11">
        <f t="shared" si="4"/>
        <v>1325955</v>
      </c>
    </row>
    <row r="25" spans="1:12" ht="17.25" customHeight="1">
      <c r="A25" s="12" t="s">
        <v>131</v>
      </c>
      <c r="B25" s="13">
        <v>61319</v>
      </c>
      <c r="C25" s="13">
        <v>93169</v>
      </c>
      <c r="D25" s="13">
        <v>106814</v>
      </c>
      <c r="E25" s="13">
        <v>62225</v>
      </c>
      <c r="F25" s="13">
        <v>75750</v>
      </c>
      <c r="G25" s="13">
        <v>101907</v>
      </c>
      <c r="H25" s="13">
        <v>48917</v>
      </c>
      <c r="I25" s="13">
        <v>18497</v>
      </c>
      <c r="J25" s="13">
        <v>44607</v>
      </c>
      <c r="K25" s="11">
        <f t="shared" si="4"/>
        <v>613205</v>
      </c>
      <c r="L25" s="52"/>
    </row>
    <row r="26" spans="1:12" ht="17.25" customHeight="1">
      <c r="A26" s="12" t="s">
        <v>132</v>
      </c>
      <c r="B26" s="13">
        <v>83648</v>
      </c>
      <c r="C26" s="13">
        <v>104152</v>
      </c>
      <c r="D26" s="13">
        <v>106041</v>
      </c>
      <c r="E26" s="13">
        <v>69220</v>
      </c>
      <c r="F26" s="13">
        <v>90110</v>
      </c>
      <c r="G26" s="13">
        <v>133156</v>
      </c>
      <c r="H26" s="13">
        <v>62338</v>
      </c>
      <c r="I26" s="13">
        <v>15300</v>
      </c>
      <c r="J26" s="13">
        <v>48785</v>
      </c>
      <c r="K26" s="11">
        <f t="shared" si="4"/>
        <v>712750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7456</v>
      </c>
      <c r="I27" s="11">
        <v>0</v>
      </c>
      <c r="J27" s="11">
        <v>0</v>
      </c>
      <c r="K27" s="11">
        <f t="shared" si="4"/>
        <v>7456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10122.03</v>
      </c>
      <c r="I35" s="19">
        <v>0</v>
      </c>
      <c r="J35" s="19">
        <v>0</v>
      </c>
      <c r="K35" s="23">
        <f>SUM(B35:J35)</f>
        <v>10122.03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1685146.0099999998</v>
      </c>
      <c r="C47" s="22">
        <f aca="true" t="shared" si="12" ref="C47:H47">+C48+C57</f>
        <v>2376803.57</v>
      </c>
      <c r="D47" s="22">
        <f t="shared" si="12"/>
        <v>2791479.3699999996</v>
      </c>
      <c r="E47" s="22">
        <f t="shared" si="12"/>
        <v>1599993.7799999998</v>
      </c>
      <c r="F47" s="22">
        <f t="shared" si="12"/>
        <v>2155108.85</v>
      </c>
      <c r="G47" s="22">
        <f t="shared" si="12"/>
        <v>3044453.08</v>
      </c>
      <c r="H47" s="22">
        <f t="shared" si="12"/>
        <v>1592263.21</v>
      </c>
      <c r="I47" s="22">
        <f>+I48+I57</f>
        <v>611212.25</v>
      </c>
      <c r="J47" s="22">
        <f>+J48+J57</f>
        <v>967046.3700000001</v>
      </c>
      <c r="K47" s="22">
        <f>SUM(B47:J47)</f>
        <v>16823506.49</v>
      </c>
    </row>
    <row r="48" spans="1:11" ht="17.25" customHeight="1">
      <c r="A48" s="16" t="s">
        <v>113</v>
      </c>
      <c r="B48" s="23">
        <f>SUM(B49:B56)</f>
        <v>1666293.5199999998</v>
      </c>
      <c r="C48" s="23">
        <f aca="true" t="shared" si="13" ref="C48:J48">SUM(C49:C56)</f>
        <v>2352814.06</v>
      </c>
      <c r="D48" s="23">
        <f t="shared" si="13"/>
        <v>2765606.59</v>
      </c>
      <c r="E48" s="23">
        <f t="shared" si="13"/>
        <v>1577276.9899999998</v>
      </c>
      <c r="F48" s="23">
        <f t="shared" si="13"/>
        <v>2131287.54</v>
      </c>
      <c r="G48" s="23">
        <f t="shared" si="13"/>
        <v>3014625.5100000002</v>
      </c>
      <c r="H48" s="23">
        <f t="shared" si="13"/>
        <v>1571975.96</v>
      </c>
      <c r="I48" s="23">
        <f t="shared" si="13"/>
        <v>611212.25</v>
      </c>
      <c r="J48" s="23">
        <f t="shared" si="13"/>
        <v>952976.5700000001</v>
      </c>
      <c r="K48" s="23">
        <f aca="true" t="shared" si="14" ref="K48:K57">SUM(B48:J48)</f>
        <v>16644068.989999998</v>
      </c>
    </row>
    <row r="49" spans="1:11" ht="17.25" customHeight="1">
      <c r="A49" s="34" t="s">
        <v>44</v>
      </c>
      <c r="B49" s="23">
        <f aca="true" t="shared" si="15" ref="B49:H49">ROUND(B30*B7,2)</f>
        <v>1665078.45</v>
      </c>
      <c r="C49" s="23">
        <f t="shared" si="15"/>
        <v>2345532.27</v>
      </c>
      <c r="D49" s="23">
        <f t="shared" si="15"/>
        <v>2763168.67</v>
      </c>
      <c r="E49" s="23">
        <f t="shared" si="15"/>
        <v>1576257.41</v>
      </c>
      <c r="F49" s="23">
        <f t="shared" si="15"/>
        <v>2129403.7</v>
      </c>
      <c r="G49" s="23">
        <f t="shared" si="15"/>
        <v>3011921.44</v>
      </c>
      <c r="H49" s="23">
        <f t="shared" si="15"/>
        <v>1560657.76</v>
      </c>
      <c r="I49" s="23">
        <f>ROUND(I30*I7,2)</f>
        <v>610146.53</v>
      </c>
      <c r="J49" s="23">
        <f>ROUND(J30*J7,2)</f>
        <v>950759.53</v>
      </c>
      <c r="K49" s="23">
        <f t="shared" si="14"/>
        <v>16612925.759999998</v>
      </c>
    </row>
    <row r="50" spans="1:11" ht="17.25" customHeight="1">
      <c r="A50" s="34" t="s">
        <v>45</v>
      </c>
      <c r="B50" s="19">
        <v>0</v>
      </c>
      <c r="C50" s="23">
        <f>ROUND(C31*C7,2)</f>
        <v>5213.61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5213.61</v>
      </c>
    </row>
    <row r="51" spans="1:11" ht="17.25" customHeight="1">
      <c r="A51" s="67" t="s">
        <v>106</v>
      </c>
      <c r="B51" s="68">
        <f aca="true" t="shared" si="16" ref="B51:H51">ROUND(B32*B7,2)</f>
        <v>-2876.61</v>
      </c>
      <c r="C51" s="68">
        <f t="shared" si="16"/>
        <v>-3705.54</v>
      </c>
      <c r="D51" s="68">
        <f t="shared" si="16"/>
        <v>-3947.84</v>
      </c>
      <c r="E51" s="68">
        <f t="shared" si="16"/>
        <v>-2425.82</v>
      </c>
      <c r="F51" s="68">
        <f t="shared" si="16"/>
        <v>-3397.68</v>
      </c>
      <c r="G51" s="68">
        <f t="shared" si="16"/>
        <v>-4726.01</v>
      </c>
      <c r="H51" s="68">
        <f t="shared" si="16"/>
        <v>-2518.87</v>
      </c>
      <c r="I51" s="19">
        <v>0</v>
      </c>
      <c r="J51" s="19">
        <v>0</v>
      </c>
      <c r="K51" s="68">
        <f>SUM(B51:J51)</f>
        <v>-23598.37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10122.03</v>
      </c>
      <c r="I53" s="31">
        <f>+I35</f>
        <v>0</v>
      </c>
      <c r="J53" s="31">
        <f>+J35</f>
        <v>0</v>
      </c>
      <c r="K53" s="23">
        <f t="shared" si="14"/>
        <v>10122.03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18852.49</v>
      </c>
      <c r="C57" s="36">
        <v>23989.51</v>
      </c>
      <c r="D57" s="36">
        <v>25872.78</v>
      </c>
      <c r="E57" s="36">
        <v>22716.79</v>
      </c>
      <c r="F57" s="36">
        <v>23821.31</v>
      </c>
      <c r="G57" s="36">
        <v>29827.57</v>
      </c>
      <c r="H57" s="36">
        <v>20287.25</v>
      </c>
      <c r="I57" s="19">
        <v>0</v>
      </c>
      <c r="J57" s="36">
        <v>14069.8</v>
      </c>
      <c r="K57" s="36">
        <f t="shared" si="14"/>
        <v>179437.5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-218062.68</v>
      </c>
      <c r="C61" s="35">
        <f t="shared" si="17"/>
        <v>-207581.26</v>
      </c>
      <c r="D61" s="35">
        <f t="shared" si="17"/>
        <v>-207194.01</v>
      </c>
      <c r="E61" s="35">
        <f t="shared" si="17"/>
        <v>-296977.88999999996</v>
      </c>
      <c r="F61" s="35">
        <f t="shared" si="17"/>
        <v>-282864.45999999996</v>
      </c>
      <c r="G61" s="35">
        <f t="shared" si="17"/>
        <v>-303976.58999999997</v>
      </c>
      <c r="H61" s="35">
        <f t="shared" si="17"/>
        <v>-179065.5</v>
      </c>
      <c r="I61" s="35">
        <f t="shared" si="17"/>
        <v>-96063.32</v>
      </c>
      <c r="J61" s="35">
        <f t="shared" si="17"/>
        <v>-65494.82</v>
      </c>
      <c r="K61" s="35">
        <f>SUM(B61:J61)</f>
        <v>-1857280.5299999998</v>
      </c>
    </row>
    <row r="62" spans="1:11" ht="18.75" customHeight="1">
      <c r="A62" s="16" t="s">
        <v>75</v>
      </c>
      <c r="B62" s="35">
        <f aca="true" t="shared" si="18" ref="B62:J62">B63+B64+B65+B66+B67+B68</f>
        <v>-204813.55</v>
      </c>
      <c r="C62" s="35">
        <f t="shared" si="18"/>
        <v>-185464.59</v>
      </c>
      <c r="D62" s="35">
        <f t="shared" si="18"/>
        <v>-187931.73</v>
      </c>
      <c r="E62" s="35">
        <f t="shared" si="18"/>
        <v>-284227.45999999996</v>
      </c>
      <c r="F62" s="35">
        <f t="shared" si="18"/>
        <v>-264962.22</v>
      </c>
      <c r="G62" s="35">
        <f t="shared" si="18"/>
        <v>-277263.55</v>
      </c>
      <c r="H62" s="35">
        <f t="shared" si="18"/>
        <v>-165991.6</v>
      </c>
      <c r="I62" s="35">
        <f t="shared" si="18"/>
        <v>-29191.6</v>
      </c>
      <c r="J62" s="35">
        <f t="shared" si="18"/>
        <v>-56019.6</v>
      </c>
      <c r="K62" s="35">
        <f aca="true" t="shared" si="19" ref="K62:K91">SUM(B62:J62)</f>
        <v>-1655865.9000000001</v>
      </c>
    </row>
    <row r="63" spans="1:11" ht="18.75" customHeight="1">
      <c r="A63" s="12" t="s">
        <v>76</v>
      </c>
      <c r="B63" s="35">
        <f>-ROUND(B9*$D$3,2)</f>
        <v>-135329.4</v>
      </c>
      <c r="C63" s="35">
        <f aca="true" t="shared" si="20" ref="C63:J63">-ROUND(C9*$D$3,2)</f>
        <v>-182020</v>
      </c>
      <c r="D63" s="35">
        <f t="shared" si="20"/>
        <v>-157722.8</v>
      </c>
      <c r="E63" s="35">
        <f t="shared" si="20"/>
        <v>-120893.2</v>
      </c>
      <c r="F63" s="35">
        <f t="shared" si="20"/>
        <v>-143571.6</v>
      </c>
      <c r="G63" s="35">
        <f t="shared" si="20"/>
        <v>-186925.8</v>
      </c>
      <c r="H63" s="35">
        <f t="shared" si="20"/>
        <v>-165991.6</v>
      </c>
      <c r="I63" s="35">
        <f t="shared" si="20"/>
        <v>-29191.6</v>
      </c>
      <c r="J63" s="35">
        <f t="shared" si="20"/>
        <v>-56019.6</v>
      </c>
      <c r="K63" s="35">
        <f t="shared" si="19"/>
        <v>-1177665.6000000003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-938.6</v>
      </c>
      <c r="C65" s="35">
        <v>-121.6</v>
      </c>
      <c r="D65" s="35">
        <v>-262.2</v>
      </c>
      <c r="E65" s="35">
        <v>-1565.6</v>
      </c>
      <c r="F65" s="35">
        <v>-771.4</v>
      </c>
      <c r="G65" s="35">
        <v>-706.8</v>
      </c>
      <c r="H65" s="19">
        <v>0</v>
      </c>
      <c r="I65" s="19">
        <v>0</v>
      </c>
      <c r="J65" s="19">
        <v>0</v>
      </c>
      <c r="K65" s="35">
        <f t="shared" si="19"/>
        <v>-4366.2</v>
      </c>
    </row>
    <row r="66" spans="1:11" ht="18.75" customHeight="1">
      <c r="A66" s="12" t="s">
        <v>107</v>
      </c>
      <c r="B66" s="35">
        <v>-1276.8</v>
      </c>
      <c r="C66" s="35">
        <v>-372.4</v>
      </c>
      <c r="D66" s="35">
        <v>-585.2</v>
      </c>
      <c r="E66" s="35">
        <v>-452.2</v>
      </c>
      <c r="F66" s="35">
        <v>-212.8</v>
      </c>
      <c r="G66" s="35">
        <v>-798</v>
      </c>
      <c r="H66" s="19">
        <v>0</v>
      </c>
      <c r="I66" s="19">
        <v>0</v>
      </c>
      <c r="J66" s="19">
        <v>0</v>
      </c>
      <c r="K66" s="35">
        <f t="shared" si="19"/>
        <v>-3697.3999999999996</v>
      </c>
    </row>
    <row r="67" spans="1:11" ht="18.75" customHeight="1">
      <c r="A67" s="12" t="s">
        <v>53</v>
      </c>
      <c r="B67" s="35">
        <v>-67268.75</v>
      </c>
      <c r="C67" s="35">
        <v>-2950.59</v>
      </c>
      <c r="D67" s="35">
        <v>-29361.53</v>
      </c>
      <c r="E67" s="35">
        <v>-161316.46</v>
      </c>
      <c r="F67" s="35">
        <v>-120406.42</v>
      </c>
      <c r="G67" s="35">
        <v>-88832.95</v>
      </c>
      <c r="H67" s="19">
        <v>0</v>
      </c>
      <c r="I67" s="19">
        <v>0</v>
      </c>
      <c r="J67" s="19">
        <v>0</v>
      </c>
      <c r="K67" s="35">
        <f t="shared" si="19"/>
        <v>-470136.7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4" customFormat="1" ht="18.75" customHeight="1">
      <c r="A69" s="65" t="s">
        <v>80</v>
      </c>
      <c r="B69" s="68">
        <f aca="true" t="shared" si="21" ref="B69:J69">SUM(B70:B99)</f>
        <v>-13249.13</v>
      </c>
      <c r="C69" s="68">
        <f t="shared" si="21"/>
        <v>-22116.670000000002</v>
      </c>
      <c r="D69" s="68">
        <f t="shared" si="21"/>
        <v>-19262.28</v>
      </c>
      <c r="E69" s="68">
        <f t="shared" si="21"/>
        <v>-12750.43</v>
      </c>
      <c r="F69" s="68">
        <f t="shared" si="21"/>
        <v>-17902.24</v>
      </c>
      <c r="G69" s="68">
        <f t="shared" si="21"/>
        <v>-26713.04</v>
      </c>
      <c r="H69" s="68">
        <f t="shared" si="21"/>
        <v>-13073.9</v>
      </c>
      <c r="I69" s="68">
        <f t="shared" si="21"/>
        <v>-66871.72</v>
      </c>
      <c r="J69" s="68">
        <f t="shared" si="21"/>
        <v>-9475.22</v>
      </c>
      <c r="K69" s="68">
        <f t="shared" si="19"/>
        <v>-201414.63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-91.59</v>
      </c>
      <c r="D71" s="35">
        <v>-12.61</v>
      </c>
      <c r="E71" s="19">
        <v>0</v>
      </c>
      <c r="F71" s="19">
        <v>0</v>
      </c>
      <c r="G71" s="35">
        <v>-12.61</v>
      </c>
      <c r="H71" s="19">
        <v>0</v>
      </c>
      <c r="I71" s="19">
        <v>0</v>
      </c>
      <c r="J71" s="19">
        <v>0</v>
      </c>
      <c r="K71" s="68">
        <f t="shared" si="19"/>
        <v>-116.81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-1067.5</v>
      </c>
      <c r="E72" s="19">
        <v>0</v>
      </c>
      <c r="F72" s="35">
        <v>-380.5</v>
      </c>
      <c r="G72" s="19">
        <v>0</v>
      </c>
      <c r="H72" s="19">
        <v>0</v>
      </c>
      <c r="I72" s="47">
        <v>-2275.63</v>
      </c>
      <c r="J72" s="19">
        <v>0</v>
      </c>
      <c r="K72" s="68">
        <f t="shared" si="19"/>
        <v>-3723.63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8">
        <f t="shared" si="19"/>
        <v>-60000</v>
      </c>
    </row>
    <row r="74" spans="1:11" ht="18.75" customHeight="1">
      <c r="A74" s="34" t="s">
        <v>59</v>
      </c>
      <c r="B74" s="35">
        <v>-13249.13</v>
      </c>
      <c r="C74" s="35">
        <v>-19233.47</v>
      </c>
      <c r="D74" s="35">
        <v>-18182.17</v>
      </c>
      <c r="E74" s="35">
        <v>-12750.43</v>
      </c>
      <c r="F74" s="35">
        <v>-17521.74</v>
      </c>
      <c r="G74" s="35">
        <v>-26700.43</v>
      </c>
      <c r="H74" s="35">
        <v>-13073.9</v>
      </c>
      <c r="I74" s="35">
        <v>-4596.09</v>
      </c>
      <c r="J74" s="35">
        <v>-9475.22</v>
      </c>
      <c r="K74" s="68">
        <f t="shared" si="19"/>
        <v>-134782.58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35">
        <v>-2791.61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68">
        <f>SUM(B97:J97)</f>
        <v>-2791.61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1467083.3299999998</v>
      </c>
      <c r="C104" s="24">
        <f t="shared" si="22"/>
        <v>2169222.31</v>
      </c>
      <c r="D104" s="24">
        <f t="shared" si="22"/>
        <v>2584285.36</v>
      </c>
      <c r="E104" s="24">
        <f t="shared" si="22"/>
        <v>1303015.89</v>
      </c>
      <c r="F104" s="24">
        <f t="shared" si="22"/>
        <v>1872244.3900000001</v>
      </c>
      <c r="G104" s="24">
        <f t="shared" si="22"/>
        <v>2740476.49</v>
      </c>
      <c r="H104" s="24">
        <f t="shared" si="22"/>
        <v>1413197.71</v>
      </c>
      <c r="I104" s="24">
        <f>+I105+I106</f>
        <v>515148.93000000005</v>
      </c>
      <c r="J104" s="24">
        <f>+J105+J106</f>
        <v>901551.5500000002</v>
      </c>
      <c r="K104" s="48">
        <f>SUM(B104:J104)</f>
        <v>14966225.96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1448230.8399999999</v>
      </c>
      <c r="C105" s="24">
        <f t="shared" si="23"/>
        <v>2145232.8000000003</v>
      </c>
      <c r="D105" s="24">
        <f t="shared" si="23"/>
        <v>2558412.58</v>
      </c>
      <c r="E105" s="24">
        <f t="shared" si="23"/>
        <v>1280299.0999999999</v>
      </c>
      <c r="F105" s="24">
        <f t="shared" si="23"/>
        <v>1848423.08</v>
      </c>
      <c r="G105" s="24">
        <f t="shared" si="23"/>
        <v>2710648.9200000004</v>
      </c>
      <c r="H105" s="24">
        <f t="shared" si="23"/>
        <v>1392910.46</v>
      </c>
      <c r="I105" s="24">
        <f t="shared" si="23"/>
        <v>515148.93000000005</v>
      </c>
      <c r="J105" s="24">
        <f t="shared" si="23"/>
        <v>887481.7500000001</v>
      </c>
      <c r="K105" s="48">
        <f>SUM(B105:J105)</f>
        <v>14786788.46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18852.49</v>
      </c>
      <c r="C106" s="24">
        <f t="shared" si="24"/>
        <v>23989.51</v>
      </c>
      <c r="D106" s="24">
        <f t="shared" si="24"/>
        <v>25872.78</v>
      </c>
      <c r="E106" s="24">
        <f t="shared" si="24"/>
        <v>22716.79</v>
      </c>
      <c r="F106" s="24">
        <f t="shared" si="24"/>
        <v>23821.31</v>
      </c>
      <c r="G106" s="24">
        <f t="shared" si="24"/>
        <v>29827.57</v>
      </c>
      <c r="H106" s="24">
        <f t="shared" si="24"/>
        <v>20287.25</v>
      </c>
      <c r="I106" s="19">
        <f t="shared" si="24"/>
        <v>0</v>
      </c>
      <c r="J106" s="24">
        <f t="shared" si="24"/>
        <v>14069.8</v>
      </c>
      <c r="K106" s="48">
        <f>SUM(B106:J106)</f>
        <v>179437.5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14966225.97</v>
      </c>
      <c r="L112" s="54"/>
    </row>
    <row r="113" spans="1:11" ht="18.75" customHeight="1">
      <c r="A113" s="26" t="s">
        <v>71</v>
      </c>
      <c r="B113" s="27">
        <v>192234.7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192234.7</v>
      </c>
    </row>
    <row r="114" spans="1:11" ht="18.75" customHeight="1">
      <c r="A114" s="26" t="s">
        <v>72</v>
      </c>
      <c r="B114" s="27">
        <v>1274848.63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1274848.63</v>
      </c>
    </row>
    <row r="115" spans="1:11" ht="18.75" customHeight="1">
      <c r="A115" s="26" t="s">
        <v>73</v>
      </c>
      <c r="B115" s="40">
        <v>0</v>
      </c>
      <c r="C115" s="27">
        <f>+C104</f>
        <v>2169222.31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2169222.31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2584285.36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2584285.36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1303015.89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1303015.89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376595.46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376595.46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701385.17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701385.17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88905.51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88905.51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705358.24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705358.24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817331.31</v>
      </c>
      <c r="H122" s="40">
        <v>0</v>
      </c>
      <c r="I122" s="40">
        <v>0</v>
      </c>
      <c r="J122" s="40">
        <v>0</v>
      </c>
      <c r="K122" s="41">
        <f t="shared" si="25"/>
        <v>817331.31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63581.09</v>
      </c>
      <c r="H123" s="40">
        <v>0</v>
      </c>
      <c r="I123" s="40">
        <v>0</v>
      </c>
      <c r="J123" s="40">
        <v>0</v>
      </c>
      <c r="K123" s="41">
        <f t="shared" si="25"/>
        <v>63581.09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400784.68</v>
      </c>
      <c r="H124" s="40">
        <v>0</v>
      </c>
      <c r="I124" s="40">
        <v>0</v>
      </c>
      <c r="J124" s="40">
        <v>0</v>
      </c>
      <c r="K124" s="41">
        <f t="shared" si="25"/>
        <v>400784.68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395115.83</v>
      </c>
      <c r="H125" s="40">
        <v>0</v>
      </c>
      <c r="I125" s="40">
        <v>0</v>
      </c>
      <c r="J125" s="40">
        <v>0</v>
      </c>
      <c r="K125" s="41">
        <f t="shared" si="25"/>
        <v>395115.83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1063663.59</v>
      </c>
      <c r="H126" s="40">
        <v>0</v>
      </c>
      <c r="I126" s="40">
        <v>0</v>
      </c>
      <c r="J126" s="40">
        <v>0</v>
      </c>
      <c r="K126" s="41">
        <f t="shared" si="25"/>
        <v>1063663.59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509872.98</v>
      </c>
      <c r="I127" s="40">
        <v>0</v>
      </c>
      <c r="J127" s="40">
        <v>0</v>
      </c>
      <c r="K127" s="41">
        <f t="shared" si="25"/>
        <v>509872.98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903324.74</v>
      </c>
      <c r="I128" s="40">
        <v>0</v>
      </c>
      <c r="J128" s="40">
        <v>0</v>
      </c>
      <c r="K128" s="41">
        <f t="shared" si="25"/>
        <v>903324.74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515148.93</v>
      </c>
      <c r="J129" s="40">
        <v>0</v>
      </c>
      <c r="K129" s="41">
        <f t="shared" si="25"/>
        <v>515148.93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901551.55</v>
      </c>
      <c r="K130" s="44">
        <f t="shared" si="25"/>
        <v>901551.55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2016-09-09T18:45:15Z</dcterms:modified>
  <cp:category/>
  <cp:version/>
  <cp:contentType/>
  <cp:contentStatus/>
</cp:coreProperties>
</file>