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<sst xmlns="http://schemas.openxmlformats.org/spreadsheetml/2006/main" count="135" uniqueCount="135">
  <si>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</si>
  <si>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</si>
  <si>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</si>
  <si>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</si>
  <si>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</si>
  <si>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</si>
  <si>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</si>
  <si>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</si>
  <si>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</si>
  <si>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</si>
  <si>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</si>
  <si>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</si>
  <si>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</si>
  <si>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</si>
  <si>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</si>
  <si>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</si>
  <si>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</si>
  <si>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</si>
  <si>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</si>
  <si>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</si>
  <si>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</si>
  <si>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</si>
  <si>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</si>
  <si>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</si>
  <si>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</si>
  <si>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</si>
  <si>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</si>
  <si>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</si>
  <si>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</si>
  <si>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</si>
  <si>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</si>
  <si>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</si>
  <si>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</si>
  <si>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</si>
  <si>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</si>
  <si>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</si>
  <si>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</si>
  <si>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</si>
  <si>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</si>
  <si>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</si>
  <si>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</si>
  <si>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</si>
  <si>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</si>
  <si>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</si>
  <si>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</si>
  <si>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</si>
  <si>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</si>
  <si>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</si>
  <si>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</si>
  <si>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</si>
  <si>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</si>
  <si>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</si>
  <si>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</si>
  <si>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</si>
  <si>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</si>
  <si>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</si>
  <si>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</si>
  <si>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</si>
  <si>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</si>
  <si>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</si>
  <si>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</si>
  <si>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</si>
  <si>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</si>
  <si>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</si>
  <si>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</si>
  <si>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</si>
  <si>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</si>
  <si>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</si>
  <si>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</si>
  <si>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</si>
  <si>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</si>
  <si>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</si>
  <si>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</si>
  <si>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</si>
  <si>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</si>
  <si>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</si>
  <si>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</si>
  <si>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</si>
  <si>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</si>
  <si>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</si>
  <si>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</si>
  <si>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</si>
  <si>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</si>
  <si>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</si>
  <si>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</si>
  <si>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</si>
  <si>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</si>
  <si>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</si>
  <si>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</si>
  <si>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</si>
  <si>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</si>
  <si>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</si>
  <si>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</si>
  <si>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</si>
  <si>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</si>
  <si>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</si>
  <si>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</si>
  <si>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</si>
  <si>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</si>
  <si>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</si>
  <si>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</si>
  <si>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</si>
  <si>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</si>
  <si>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</si>
  <si>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</si>
  <si>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</si>
  <si>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</si>
  <si>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</si>
  <si>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</si>
  <si>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</si>
  <si>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</si>
  <si>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</si>
  <si>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</si>
  <si>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</si>
  <si>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</si>
  <si>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</si>
  <si>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</si>
  <si>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</si>
  <si>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</si>
  <si>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</si>
  <si>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</si>
  <si>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</si>
  <si>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</si>
  <si>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</si>
  <si>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</si>
  <si>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</si>
  <si>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</si>
  <si>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</si>
  <si>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</si>
  <si>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</si>
  <si>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</si>
  <si>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</si>
  <si>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30/08/16 - VENCIMENTO 09/09/16</t>
  </si>
  <si>
    <t>6.3. Revisão de Remuneração pelo Transporte Coletivo ¹</t>
  </si>
  <si>
    <t xml:space="preserve">      ¹ - Pagamento de combustível não fóssil de agosto/16.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</si>
</sst>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3" fontId="32" fillId="35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624602</v>
      </c>
      <c r="C7" s="9">
        <f t="shared" si="0"/>
        <v>799643</v>
      </c>
      <c r="D7" s="9">
        <f t="shared" si="0"/>
        <v>829287</v>
      </c>
      <c r="E7" s="9">
        <f t="shared" si="0"/>
        <v>554730</v>
      </c>
      <c r="F7" s="9">
        <f t="shared" si="0"/>
        <v>752307</v>
      </c>
      <c r="G7" s="9">
        <f t="shared" si="0"/>
        <v>1255589</v>
      </c>
      <c r="H7" s="9">
        <f t="shared" si="0"/>
        <v>578961</v>
      </c>
      <c r="I7" s="9">
        <f t="shared" si="0"/>
        <v>129787</v>
      </c>
      <c r="J7" s="9">
        <f t="shared" si="0"/>
        <v>330508</v>
      </c>
      <c r="K7" s="9">
        <f t="shared" si="0"/>
        <v>5855414</v>
      </c>
      <c r="L7" s="52"/>
    </row>
    <row r="8" spans="1:11" ht="17.25" customHeight="1">
      <c r="A8" s="10" t="s">
        <v>99</v>
      </c>
      <c r="B8" s="11">
        <f>B9+B12+B16</f>
        <v>302274</v>
      </c>
      <c r="C8" s="11">
        <f aca="true" t="shared" si="1" ref="C8:J8">C9+C12+C16</f>
        <v>395495</v>
      </c>
      <c r="D8" s="11">
        <f t="shared" si="1"/>
        <v>385582</v>
      </c>
      <c r="E8" s="11">
        <f t="shared" si="1"/>
        <v>276399</v>
      </c>
      <c r="F8" s="11">
        <f t="shared" si="1"/>
        <v>365047</v>
      </c>
      <c r="G8" s="11">
        <f t="shared" si="1"/>
        <v>611759</v>
      </c>
      <c r="H8" s="11">
        <f t="shared" si="1"/>
        <v>306695</v>
      </c>
      <c r="I8" s="11">
        <f t="shared" si="1"/>
        <v>58544</v>
      </c>
      <c r="J8" s="11">
        <f t="shared" si="1"/>
        <v>150355</v>
      </c>
      <c r="K8" s="11">
        <f>SUM(B8:J8)</f>
        <v>2852150</v>
      </c>
    </row>
    <row r="9" spans="1:11" ht="17.25" customHeight="1">
      <c r="A9" s="15" t="s">
        <v>17</v>
      </c>
      <c r="B9" s="13">
        <f>+B10+B11</f>
        <v>36476</v>
      </c>
      <c r="C9" s="13">
        <f aca="true" t="shared" si="2" ref="C9:J9">+C10+C11</f>
        <v>48909</v>
      </c>
      <c r="D9" s="13">
        <f t="shared" si="2"/>
        <v>42292</v>
      </c>
      <c r="E9" s="13">
        <f t="shared" si="2"/>
        <v>33236</v>
      </c>
      <c r="F9" s="13">
        <f t="shared" si="2"/>
        <v>39702</v>
      </c>
      <c r="G9" s="13">
        <f t="shared" si="2"/>
        <v>51120</v>
      </c>
      <c r="H9" s="13">
        <f t="shared" si="2"/>
        <v>45792</v>
      </c>
      <c r="I9" s="13">
        <f t="shared" si="2"/>
        <v>8316</v>
      </c>
      <c r="J9" s="13">
        <f t="shared" si="2"/>
        <v>15119</v>
      </c>
      <c r="K9" s="11">
        <f>SUM(B9:J9)</f>
        <v>320962</v>
      </c>
    </row>
    <row r="10" spans="1:11" ht="17.25" customHeight="1">
      <c r="A10" s="29" t="s">
        <v>18</v>
      </c>
      <c r="B10" s="13">
        <v>36476</v>
      </c>
      <c r="C10" s="13">
        <v>48909</v>
      </c>
      <c r="D10" s="13">
        <v>42292</v>
      </c>
      <c r="E10" s="13">
        <v>33236</v>
      </c>
      <c r="F10" s="13">
        <v>39702</v>
      </c>
      <c r="G10" s="13">
        <v>51120</v>
      </c>
      <c r="H10" s="13">
        <v>45792</v>
      </c>
      <c r="I10" s="13">
        <v>8316</v>
      </c>
      <c r="J10" s="13">
        <v>15119</v>
      </c>
      <c r="K10" s="11">
        <f>SUM(B10:J10)</f>
        <v>320962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228075</v>
      </c>
      <c r="C12" s="17">
        <f t="shared" si="3"/>
        <v>299976</v>
      </c>
      <c r="D12" s="17">
        <f t="shared" si="3"/>
        <v>296407</v>
      </c>
      <c r="E12" s="17">
        <f t="shared" si="3"/>
        <v>210474</v>
      </c>
      <c r="F12" s="17">
        <f t="shared" si="3"/>
        <v>274789</v>
      </c>
      <c r="G12" s="17">
        <f t="shared" si="3"/>
        <v>472341</v>
      </c>
      <c r="H12" s="17">
        <f t="shared" si="3"/>
        <v>226486</v>
      </c>
      <c r="I12" s="17">
        <f t="shared" si="3"/>
        <v>42670</v>
      </c>
      <c r="J12" s="17">
        <f t="shared" si="3"/>
        <v>116248</v>
      </c>
      <c r="K12" s="11">
        <f aca="true" t="shared" si="4" ref="K12:K27">SUM(B12:J12)</f>
        <v>2167466</v>
      </c>
    </row>
    <row r="13" spans="1:13" ht="17.25" customHeight="1">
      <c r="A13" s="14" t="s">
        <v>20</v>
      </c>
      <c r="B13" s="13">
        <v>109954</v>
      </c>
      <c r="C13" s="13">
        <v>155133</v>
      </c>
      <c r="D13" s="13">
        <v>157912</v>
      </c>
      <c r="E13" s="13">
        <v>108990</v>
      </c>
      <c r="F13" s="13">
        <v>140339</v>
      </c>
      <c r="G13" s="13">
        <v>227492</v>
      </c>
      <c r="H13" s="13">
        <v>105431</v>
      </c>
      <c r="I13" s="13">
        <v>23803</v>
      </c>
      <c r="J13" s="13">
        <v>61996</v>
      </c>
      <c r="K13" s="11">
        <f t="shared" si="4"/>
        <v>1091050</v>
      </c>
      <c r="L13" s="52"/>
      <c r="M13" s="53"/>
    </row>
    <row r="14" spans="1:12" ht="17.25" customHeight="1">
      <c r="A14" s="14" t="s">
        <v>21</v>
      </c>
      <c r="B14" s="13">
        <v>108196</v>
      </c>
      <c r="C14" s="13">
        <v>129924</v>
      </c>
      <c r="D14" s="13">
        <v>127718</v>
      </c>
      <c r="E14" s="13">
        <v>92138</v>
      </c>
      <c r="F14" s="13">
        <v>124334</v>
      </c>
      <c r="G14" s="13">
        <v>229398</v>
      </c>
      <c r="H14" s="13">
        <v>104790</v>
      </c>
      <c r="I14" s="13">
        <v>16133</v>
      </c>
      <c r="J14" s="13">
        <v>50806</v>
      </c>
      <c r="K14" s="11">
        <f t="shared" si="4"/>
        <v>983437</v>
      </c>
      <c r="L14" s="52"/>
    </row>
    <row r="15" spans="1:11" ht="17.25" customHeight="1">
      <c r="A15" s="14" t="s">
        <v>22</v>
      </c>
      <c r="B15" s="13">
        <v>9925</v>
      </c>
      <c r="C15" s="13">
        <v>14919</v>
      </c>
      <c r="D15" s="13">
        <v>10777</v>
      </c>
      <c r="E15" s="13">
        <v>9346</v>
      </c>
      <c r="F15" s="13">
        <v>10116</v>
      </c>
      <c r="G15" s="13">
        <v>15451</v>
      </c>
      <c r="H15" s="13">
        <v>16265</v>
      </c>
      <c r="I15" s="13">
        <v>2734</v>
      </c>
      <c r="J15" s="13">
        <v>3446</v>
      </c>
      <c r="K15" s="11">
        <f t="shared" si="4"/>
        <v>92979</v>
      </c>
    </row>
    <row r="16" spans="1:11" ht="17.25" customHeight="1">
      <c r="A16" s="15" t="s">
        <v>95</v>
      </c>
      <c r="B16" s="13">
        <f>B17+B18+B19</f>
        <v>37723</v>
      </c>
      <c r="C16" s="13">
        <f aca="true" t="shared" si="5" ref="C16:J16">C17+C18+C19</f>
        <v>46610</v>
      </c>
      <c r="D16" s="13">
        <f t="shared" si="5"/>
        <v>46883</v>
      </c>
      <c r="E16" s="13">
        <f t="shared" si="5"/>
        <v>32689</v>
      </c>
      <c r="F16" s="13">
        <f t="shared" si="5"/>
        <v>50556</v>
      </c>
      <c r="G16" s="13">
        <f t="shared" si="5"/>
        <v>88298</v>
      </c>
      <c r="H16" s="13">
        <f t="shared" si="5"/>
        <v>34417</v>
      </c>
      <c r="I16" s="13">
        <f t="shared" si="5"/>
        <v>7558</v>
      </c>
      <c r="J16" s="13">
        <f t="shared" si="5"/>
        <v>18988</v>
      </c>
      <c r="K16" s="11">
        <f t="shared" si="4"/>
        <v>363722</v>
      </c>
    </row>
    <row r="17" spans="1:11" ht="17.25" customHeight="1">
      <c r="A17" s="14" t="s">
        <v>96</v>
      </c>
      <c r="B17" s="13">
        <v>22423</v>
      </c>
      <c r="C17" s="13">
        <v>30167</v>
      </c>
      <c r="D17" s="13">
        <v>28488</v>
      </c>
      <c r="E17" s="13">
        <v>19952</v>
      </c>
      <c r="F17" s="13">
        <v>31307</v>
      </c>
      <c r="G17" s="13">
        <v>52136</v>
      </c>
      <c r="H17" s="13">
        <v>21969</v>
      </c>
      <c r="I17" s="13">
        <v>4897</v>
      </c>
      <c r="J17" s="13">
        <v>11496</v>
      </c>
      <c r="K17" s="11">
        <f t="shared" si="4"/>
        <v>222835</v>
      </c>
    </row>
    <row r="18" spans="1:11" ht="17.25" customHeight="1">
      <c r="A18" s="14" t="s">
        <v>97</v>
      </c>
      <c r="B18" s="13">
        <v>13029</v>
      </c>
      <c r="C18" s="13">
        <v>13084</v>
      </c>
      <c r="D18" s="13">
        <v>16316</v>
      </c>
      <c r="E18" s="13">
        <v>10955</v>
      </c>
      <c r="F18" s="13">
        <v>17016</v>
      </c>
      <c r="G18" s="13">
        <v>32633</v>
      </c>
      <c r="H18" s="13">
        <v>9352</v>
      </c>
      <c r="I18" s="13">
        <v>2149</v>
      </c>
      <c r="J18" s="13">
        <v>6669</v>
      </c>
      <c r="K18" s="11">
        <f t="shared" si="4"/>
        <v>121203</v>
      </c>
    </row>
    <row r="19" spans="1:11" ht="17.25" customHeight="1">
      <c r="A19" s="14" t="s">
        <v>98</v>
      </c>
      <c r="B19" s="13">
        <v>2271</v>
      </c>
      <c r="C19" s="13">
        <v>3359</v>
      </c>
      <c r="D19" s="13">
        <v>2079</v>
      </c>
      <c r="E19" s="13">
        <v>1782</v>
      </c>
      <c r="F19" s="13">
        <v>2233</v>
      </c>
      <c r="G19" s="13">
        <v>3529</v>
      </c>
      <c r="H19" s="13">
        <v>3096</v>
      </c>
      <c r="I19" s="13">
        <v>512</v>
      </c>
      <c r="J19" s="13">
        <v>823</v>
      </c>
      <c r="K19" s="11">
        <f t="shared" si="4"/>
        <v>19684</v>
      </c>
    </row>
    <row r="20" spans="1:11" ht="17.25" customHeight="1">
      <c r="A20" s="16" t="s">
        <v>23</v>
      </c>
      <c r="B20" s="11">
        <f>+B21+B22+B23</f>
        <v>162167</v>
      </c>
      <c r="C20" s="11">
        <f aca="true" t="shared" si="6" ref="C20:J20">+C21+C22+C23</f>
        <v>183720</v>
      </c>
      <c r="D20" s="11">
        <f t="shared" si="6"/>
        <v>209797</v>
      </c>
      <c r="E20" s="11">
        <f t="shared" si="6"/>
        <v>132928</v>
      </c>
      <c r="F20" s="11">
        <f t="shared" si="6"/>
        <v>207374</v>
      </c>
      <c r="G20" s="11">
        <f t="shared" si="6"/>
        <v>387019</v>
      </c>
      <c r="H20" s="11">
        <f t="shared" si="6"/>
        <v>139833</v>
      </c>
      <c r="I20" s="11">
        <f t="shared" si="6"/>
        <v>33183</v>
      </c>
      <c r="J20" s="11">
        <f t="shared" si="6"/>
        <v>78450</v>
      </c>
      <c r="K20" s="11">
        <f t="shared" si="4"/>
        <v>1534471</v>
      </c>
    </row>
    <row r="21" spans="1:12" ht="17.25" customHeight="1">
      <c r="A21" s="12" t="s">
        <v>24</v>
      </c>
      <c r="B21" s="13">
        <v>87572</v>
      </c>
      <c r="C21" s="13">
        <v>109412</v>
      </c>
      <c r="D21" s="13">
        <v>125661</v>
      </c>
      <c r="E21" s="13">
        <v>78397</v>
      </c>
      <c r="F21" s="13">
        <v>119411</v>
      </c>
      <c r="G21" s="13">
        <v>206883</v>
      </c>
      <c r="H21" s="13">
        <v>79871</v>
      </c>
      <c r="I21" s="13">
        <v>20993</v>
      </c>
      <c r="J21" s="13">
        <v>45865</v>
      </c>
      <c r="K21" s="11">
        <f t="shared" si="4"/>
        <v>874065</v>
      </c>
      <c r="L21" s="52"/>
    </row>
    <row r="22" spans="1:12" ht="17.25" customHeight="1">
      <c r="A22" s="12" t="s">
        <v>25</v>
      </c>
      <c r="B22" s="13">
        <v>70127</v>
      </c>
      <c r="C22" s="13">
        <v>69025</v>
      </c>
      <c r="D22" s="13">
        <v>79740</v>
      </c>
      <c r="E22" s="13">
        <v>51264</v>
      </c>
      <c r="F22" s="13">
        <v>83767</v>
      </c>
      <c r="G22" s="13">
        <v>172689</v>
      </c>
      <c r="H22" s="13">
        <v>54597</v>
      </c>
      <c r="I22" s="13">
        <v>11200</v>
      </c>
      <c r="J22" s="13">
        <v>31172</v>
      </c>
      <c r="K22" s="11">
        <f t="shared" si="4"/>
        <v>623581</v>
      </c>
      <c r="L22" s="52"/>
    </row>
    <row r="23" spans="1:11" ht="17.25" customHeight="1">
      <c r="A23" s="12" t="s">
        <v>26</v>
      </c>
      <c r="B23" s="13">
        <v>4468</v>
      </c>
      <c r="C23" s="13">
        <v>5283</v>
      </c>
      <c r="D23" s="13">
        <v>4396</v>
      </c>
      <c r="E23" s="13">
        <v>3267</v>
      </c>
      <c r="F23" s="13">
        <v>4196</v>
      </c>
      <c r="G23" s="13">
        <v>7447</v>
      </c>
      <c r="H23" s="13">
        <v>5365</v>
      </c>
      <c r="I23" s="13">
        <v>990</v>
      </c>
      <c r="J23" s="13">
        <v>1413</v>
      </c>
      <c r="K23" s="11">
        <f t="shared" si="4"/>
        <v>36825</v>
      </c>
    </row>
    <row r="24" spans="1:11" ht="17.25" customHeight="1">
      <c r="A24" s="16" t="s">
        <v>27</v>
      </c>
      <c r="B24" s="13">
        <f>+B25+B26</f>
        <v>160161</v>
      </c>
      <c r="C24" s="13">
        <f aca="true" t="shared" si="7" ref="C24:J24">+C25+C26</f>
        <v>220428</v>
      </c>
      <c r="D24" s="13">
        <f t="shared" si="7"/>
        <v>233908</v>
      </c>
      <c r="E24" s="13">
        <f t="shared" si="7"/>
        <v>145403</v>
      </c>
      <c r="F24" s="13">
        <f t="shared" si="7"/>
        <v>179886</v>
      </c>
      <c r="G24" s="13">
        <f t="shared" si="7"/>
        <v>256811</v>
      </c>
      <c r="H24" s="13">
        <f t="shared" si="7"/>
        <v>123759</v>
      </c>
      <c r="I24" s="13">
        <f t="shared" si="7"/>
        <v>38060</v>
      </c>
      <c r="J24" s="13">
        <f t="shared" si="7"/>
        <v>101703</v>
      </c>
      <c r="K24" s="11">
        <f t="shared" si="4"/>
        <v>1460119</v>
      </c>
    </row>
    <row r="25" spans="1:12" ht="17.25" customHeight="1">
      <c r="A25" s="12" t="s">
        <v>130</v>
      </c>
      <c r="B25" s="13">
        <v>69307</v>
      </c>
      <c r="C25" s="13">
        <v>105570</v>
      </c>
      <c r="D25" s="13">
        <v>118821</v>
      </c>
      <c r="E25" s="13">
        <v>71703</v>
      </c>
      <c r="F25" s="13">
        <v>83768</v>
      </c>
      <c r="G25" s="13">
        <v>112597</v>
      </c>
      <c r="H25" s="13">
        <v>54694</v>
      </c>
      <c r="I25" s="13">
        <v>21368</v>
      </c>
      <c r="J25" s="13">
        <v>48965</v>
      </c>
      <c r="K25" s="11">
        <f t="shared" si="4"/>
        <v>686793</v>
      </c>
      <c r="L25" s="52"/>
    </row>
    <row r="26" spans="1:12" ht="17.25" customHeight="1">
      <c r="A26" s="12" t="s">
        <v>131</v>
      </c>
      <c r="B26" s="13">
        <v>90854</v>
      </c>
      <c r="C26" s="13">
        <v>114858</v>
      </c>
      <c r="D26" s="13">
        <v>115087</v>
      </c>
      <c r="E26" s="13">
        <v>73700</v>
      </c>
      <c r="F26" s="13">
        <v>96118</v>
      </c>
      <c r="G26" s="13">
        <v>144214</v>
      </c>
      <c r="H26" s="13">
        <v>69065</v>
      </c>
      <c r="I26" s="13">
        <v>16692</v>
      </c>
      <c r="J26" s="13">
        <v>52738</v>
      </c>
      <c r="K26" s="11">
        <f t="shared" si="4"/>
        <v>773326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8674</v>
      </c>
      <c r="I27" s="11">
        <v>0</v>
      </c>
      <c r="J27" s="11">
        <v>0</v>
      </c>
      <c r="K27" s="11">
        <f t="shared" si="4"/>
        <v>8674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84">
        <v>-0.0048</v>
      </c>
      <c r="C32" s="84">
        <v>-0.0049</v>
      </c>
      <c r="D32" s="84">
        <v>-0.005</v>
      </c>
      <c r="E32" s="84">
        <v>-0.00458045</v>
      </c>
      <c r="F32" s="84">
        <v>-0.0047</v>
      </c>
      <c r="G32" s="84">
        <v>-0.0039</v>
      </c>
      <c r="H32" s="84">
        <v>-0.0046</v>
      </c>
      <c r="I32" s="11">
        <v>0</v>
      </c>
      <c r="J32" s="11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6650.97</v>
      </c>
      <c r="I35" s="19">
        <v>0</v>
      </c>
      <c r="J35" s="19">
        <v>0</v>
      </c>
      <c r="K35" s="23">
        <f>SUM(B35:J35)</f>
        <v>6650.97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1755340.2799999998</v>
      </c>
      <c r="C47" s="22">
        <f aca="true" t="shared" si="12" ref="C47:H47">+C48+C57</f>
        <v>2511530.59</v>
      </c>
      <c r="D47" s="22">
        <f t="shared" si="12"/>
        <v>2930284.8899999997</v>
      </c>
      <c r="E47" s="22">
        <f t="shared" si="12"/>
        <v>1674664.18</v>
      </c>
      <c r="F47" s="22">
        <f t="shared" si="12"/>
        <v>2241562.49</v>
      </c>
      <c r="G47" s="22">
        <f t="shared" si="12"/>
        <v>3153127.31</v>
      </c>
      <c r="H47" s="22">
        <f t="shared" si="12"/>
        <v>1678086.79</v>
      </c>
      <c r="I47" s="22">
        <f>+I48+I57</f>
        <v>656658.7899999999</v>
      </c>
      <c r="J47" s="22">
        <f>+J48+J57</f>
        <v>1007050.67</v>
      </c>
      <c r="K47" s="22">
        <f>SUM(B47:J47)</f>
        <v>17608305.990000002</v>
      </c>
    </row>
    <row r="48" spans="1:11" ht="17.25" customHeight="1">
      <c r="A48" s="16" t="s">
        <v>113</v>
      </c>
      <c r="B48" s="23">
        <f>SUM(B49:B56)</f>
        <v>1736487.7899999998</v>
      </c>
      <c r="C48" s="23">
        <f aca="true" t="shared" si="13" ref="C48:J48">SUM(C49:C56)</f>
        <v>2487541.08</v>
      </c>
      <c r="D48" s="23">
        <f t="shared" si="13"/>
        <v>2904412.11</v>
      </c>
      <c r="E48" s="23">
        <f t="shared" si="13"/>
        <v>1651947.39</v>
      </c>
      <c r="F48" s="23">
        <f t="shared" si="13"/>
        <v>2217741.18</v>
      </c>
      <c r="G48" s="23">
        <f t="shared" si="13"/>
        <v>3123299.74</v>
      </c>
      <c r="H48" s="23">
        <f t="shared" si="13"/>
        <v>1657799.54</v>
      </c>
      <c r="I48" s="23">
        <f t="shared" si="13"/>
        <v>656658.7899999999</v>
      </c>
      <c r="J48" s="23">
        <f t="shared" si="13"/>
        <v>992980.87</v>
      </c>
      <c r="K48" s="23">
        <f aca="true" t="shared" si="14" ref="K48:K57">SUM(B48:J48)</f>
        <v>17428868.490000002</v>
      </c>
    </row>
    <row r="49" spans="1:11" ht="17.25" customHeight="1">
      <c r="A49" s="34" t="s">
        <v>44</v>
      </c>
      <c r="B49" s="23">
        <f aca="true" t="shared" si="15" ref="B49:H49">ROUND(B30*B7,2)</f>
        <v>1735394.2</v>
      </c>
      <c r="C49" s="23">
        <f t="shared" si="15"/>
        <v>2480172.73</v>
      </c>
      <c r="D49" s="23">
        <f t="shared" si="15"/>
        <v>2902172.79</v>
      </c>
      <c r="E49" s="23">
        <f t="shared" si="15"/>
        <v>1651042.9</v>
      </c>
      <c r="F49" s="23">
        <f t="shared" si="15"/>
        <v>2215995.5</v>
      </c>
      <c r="G49" s="23">
        <f t="shared" si="15"/>
        <v>3120766.46</v>
      </c>
      <c r="H49" s="23">
        <f t="shared" si="15"/>
        <v>1650096.75</v>
      </c>
      <c r="I49" s="23">
        <f>ROUND(I30*I7,2)</f>
        <v>655593.07</v>
      </c>
      <c r="J49" s="23">
        <f>ROUND(J30*J7,2)</f>
        <v>990763.83</v>
      </c>
      <c r="K49" s="23">
        <f t="shared" si="14"/>
        <v>17401998.229999997</v>
      </c>
    </row>
    <row r="50" spans="1:11" ht="17.25" customHeight="1">
      <c r="A50" s="34" t="s">
        <v>45</v>
      </c>
      <c r="B50" s="19">
        <v>0</v>
      </c>
      <c r="C50" s="23">
        <f>ROUND(C31*C7,2)</f>
        <v>5512.88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5512.88</v>
      </c>
    </row>
    <row r="51" spans="1:11" ht="17.25" customHeight="1">
      <c r="A51" s="66" t="s">
        <v>106</v>
      </c>
      <c r="B51" s="67">
        <f aca="true" t="shared" si="16" ref="B51:H51">ROUND(B32*B7,2)</f>
        <v>-2998.09</v>
      </c>
      <c r="C51" s="67">
        <f t="shared" si="16"/>
        <v>-3918.25</v>
      </c>
      <c r="D51" s="67">
        <f t="shared" si="16"/>
        <v>-4146.44</v>
      </c>
      <c r="E51" s="67">
        <f t="shared" si="16"/>
        <v>-2540.91</v>
      </c>
      <c r="F51" s="67">
        <f t="shared" si="16"/>
        <v>-3535.84</v>
      </c>
      <c r="G51" s="67">
        <f t="shared" si="16"/>
        <v>-4896.8</v>
      </c>
      <c r="H51" s="67">
        <f t="shared" si="16"/>
        <v>-2663.22</v>
      </c>
      <c r="I51" s="19">
        <v>0</v>
      </c>
      <c r="J51" s="19">
        <v>0</v>
      </c>
      <c r="K51" s="67">
        <f>SUM(B51:J51)</f>
        <v>-24699.55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6650.97</v>
      </c>
      <c r="I53" s="31">
        <f>+I35</f>
        <v>0</v>
      </c>
      <c r="J53" s="31">
        <f>+J35</f>
        <v>0</v>
      </c>
      <c r="K53" s="23">
        <f t="shared" si="14"/>
        <v>6650.97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29827.57</v>
      </c>
      <c r="H57" s="36">
        <v>20287.25</v>
      </c>
      <c r="I57" s="19">
        <v>0</v>
      </c>
      <c r="J57" s="36">
        <v>14069.8</v>
      </c>
      <c r="K57" s="36">
        <f t="shared" si="14"/>
        <v>179437.5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-334892.44999999995</v>
      </c>
      <c r="C61" s="35">
        <f t="shared" si="17"/>
        <v>-209106.26000000004</v>
      </c>
      <c r="D61" s="35">
        <f t="shared" si="17"/>
        <v>-245915.75</v>
      </c>
      <c r="E61" s="35">
        <f t="shared" si="17"/>
        <v>-371434.46</v>
      </c>
      <c r="F61" s="35">
        <f t="shared" si="17"/>
        <v>41479.109999999986</v>
      </c>
      <c r="G61" s="35">
        <f t="shared" si="17"/>
        <v>-371182.77999999997</v>
      </c>
      <c r="H61" s="35">
        <f t="shared" si="17"/>
        <v>-187083.51</v>
      </c>
      <c r="I61" s="35">
        <f t="shared" si="17"/>
        <v>-98472.37000000001</v>
      </c>
      <c r="J61" s="35">
        <f t="shared" si="17"/>
        <v>-66927.42</v>
      </c>
      <c r="K61" s="35">
        <f>SUM(B61:J61)</f>
        <v>-1843535.8900000001</v>
      </c>
    </row>
    <row r="62" spans="1:11" ht="18.75" customHeight="1">
      <c r="A62" s="16" t="s">
        <v>75</v>
      </c>
      <c r="B62" s="35">
        <f aca="true" t="shared" si="18" ref="B62:J62">B63+B64+B65+B66+B67+B68</f>
        <v>-321643.31999999995</v>
      </c>
      <c r="C62" s="35">
        <f t="shared" si="18"/>
        <v>-189781.19000000003</v>
      </c>
      <c r="D62" s="35">
        <f t="shared" si="18"/>
        <v>-226653.22</v>
      </c>
      <c r="E62" s="35">
        <f t="shared" si="18"/>
        <v>-358684.03</v>
      </c>
      <c r="F62" s="35">
        <f t="shared" si="18"/>
        <v>-371960.24</v>
      </c>
      <c r="G62" s="35">
        <f t="shared" si="18"/>
        <v>-344469.73</v>
      </c>
      <c r="H62" s="35">
        <f t="shared" si="18"/>
        <v>-174009.6</v>
      </c>
      <c r="I62" s="35">
        <f t="shared" si="18"/>
        <v>-31600.8</v>
      </c>
      <c r="J62" s="35">
        <f t="shared" si="18"/>
        <v>-57452.2</v>
      </c>
      <c r="K62" s="35">
        <f aca="true" t="shared" si="19" ref="K62:K91">SUM(B62:J62)</f>
        <v>-2076254.33</v>
      </c>
    </row>
    <row r="63" spans="1:11" ht="18.75" customHeight="1">
      <c r="A63" s="12" t="s">
        <v>76</v>
      </c>
      <c r="B63" s="35">
        <f>-ROUND(B9*$D$3,2)</f>
        <v>-138608.8</v>
      </c>
      <c r="C63" s="35">
        <f aca="true" t="shared" si="20" ref="C63:J63">-ROUND(C9*$D$3,2)</f>
        <v>-185854.2</v>
      </c>
      <c r="D63" s="35">
        <f t="shared" si="20"/>
        <v>-160709.6</v>
      </c>
      <c r="E63" s="35">
        <f t="shared" si="20"/>
        <v>-126296.8</v>
      </c>
      <c r="F63" s="35">
        <f t="shared" si="20"/>
        <v>-150867.6</v>
      </c>
      <c r="G63" s="35">
        <f t="shared" si="20"/>
        <v>-194256</v>
      </c>
      <c r="H63" s="35">
        <f t="shared" si="20"/>
        <v>-174009.6</v>
      </c>
      <c r="I63" s="35">
        <f t="shared" si="20"/>
        <v>-31600.8</v>
      </c>
      <c r="J63" s="35">
        <f t="shared" si="20"/>
        <v>-57452.2</v>
      </c>
      <c r="K63" s="35">
        <f t="shared" si="19"/>
        <v>-1219655.6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-2397.8</v>
      </c>
      <c r="C65" s="35">
        <v>-243.2</v>
      </c>
      <c r="D65" s="35">
        <v>-870.2</v>
      </c>
      <c r="E65" s="35">
        <v>-2211.6</v>
      </c>
      <c r="F65" s="35">
        <v>-1052.6</v>
      </c>
      <c r="G65" s="35">
        <v>-1432.6</v>
      </c>
      <c r="H65" s="19">
        <v>0</v>
      </c>
      <c r="I65" s="19">
        <v>0</v>
      </c>
      <c r="J65" s="19">
        <v>0</v>
      </c>
      <c r="K65" s="35">
        <f t="shared" si="19"/>
        <v>-8208</v>
      </c>
    </row>
    <row r="66" spans="1:11" ht="18.75" customHeight="1">
      <c r="A66" s="12" t="s">
        <v>107</v>
      </c>
      <c r="B66" s="35">
        <v>-2447.2</v>
      </c>
      <c r="C66" s="35">
        <v>-452.2</v>
      </c>
      <c r="D66" s="35">
        <v>-744.8</v>
      </c>
      <c r="E66" s="35">
        <v>-638.4</v>
      </c>
      <c r="F66" s="35">
        <v>-425.6</v>
      </c>
      <c r="G66" s="35">
        <v>-771.4</v>
      </c>
      <c r="H66" s="19">
        <v>0</v>
      </c>
      <c r="I66" s="19">
        <v>0</v>
      </c>
      <c r="J66" s="19">
        <v>0</v>
      </c>
      <c r="K66" s="35">
        <f t="shared" si="19"/>
        <v>-5479.599999999999</v>
      </c>
    </row>
    <row r="67" spans="1:11" ht="18.75" customHeight="1">
      <c r="A67" s="12" t="s">
        <v>53</v>
      </c>
      <c r="B67" s="35">
        <v>-178189.52</v>
      </c>
      <c r="C67" s="35">
        <v>-3231.59</v>
      </c>
      <c r="D67" s="35">
        <v>-64328.62</v>
      </c>
      <c r="E67" s="35">
        <v>-229492.23</v>
      </c>
      <c r="F67" s="35">
        <v>-219614.44</v>
      </c>
      <c r="G67" s="35">
        <v>-148009.73</v>
      </c>
      <c r="H67" s="19">
        <v>0</v>
      </c>
      <c r="I67" s="19">
        <v>0</v>
      </c>
      <c r="J67" s="19">
        <v>0</v>
      </c>
      <c r="K67" s="35">
        <f t="shared" si="19"/>
        <v>-842866.1299999999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3" customFormat="1" ht="18.75" customHeight="1">
      <c r="A69" s="64" t="s">
        <v>80</v>
      </c>
      <c r="B69" s="67">
        <f aca="true" t="shared" si="21" ref="B69:J69">SUM(B70:B99)</f>
        <v>-13249.13</v>
      </c>
      <c r="C69" s="67">
        <f t="shared" si="21"/>
        <v>-19325.07</v>
      </c>
      <c r="D69" s="67">
        <f t="shared" si="21"/>
        <v>-19262.53</v>
      </c>
      <c r="E69" s="67">
        <f t="shared" si="21"/>
        <v>-12750.43</v>
      </c>
      <c r="F69" s="67">
        <f t="shared" si="21"/>
        <v>-17902.390000000003</v>
      </c>
      <c r="G69" s="67">
        <f t="shared" si="21"/>
        <v>-26713.05</v>
      </c>
      <c r="H69" s="67">
        <f t="shared" si="21"/>
        <v>-13073.91</v>
      </c>
      <c r="I69" s="67">
        <f t="shared" si="21"/>
        <v>-66871.57</v>
      </c>
      <c r="J69" s="67">
        <f t="shared" si="21"/>
        <v>-9475.22</v>
      </c>
      <c r="K69" s="67">
        <f t="shared" si="19"/>
        <v>-198623.30000000002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7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7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48">
        <v>431341.74</v>
      </c>
      <c r="G101" s="19">
        <v>0</v>
      </c>
      <c r="H101" s="19">
        <v>0</v>
      </c>
      <c r="I101" s="19">
        <v>0</v>
      </c>
      <c r="J101" s="19">
        <v>0</v>
      </c>
      <c r="K101" s="48">
        <f>SUM(B101:J101)</f>
        <v>431341.74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1420447.8299999998</v>
      </c>
      <c r="C104" s="24">
        <f t="shared" si="22"/>
        <v>2302424.33</v>
      </c>
      <c r="D104" s="24">
        <f t="shared" si="22"/>
        <v>2684369.1399999997</v>
      </c>
      <c r="E104" s="24">
        <f t="shared" si="22"/>
        <v>1303229.72</v>
      </c>
      <c r="F104" s="24">
        <f t="shared" si="22"/>
        <v>2283041.6</v>
      </c>
      <c r="G104" s="24">
        <f t="shared" si="22"/>
        <v>2781944.5300000003</v>
      </c>
      <c r="H104" s="24">
        <f t="shared" si="22"/>
        <v>1491003.28</v>
      </c>
      <c r="I104" s="24">
        <f>+I105+I106</f>
        <v>558186.4199999999</v>
      </c>
      <c r="J104" s="24">
        <f>+J105+J106</f>
        <v>940123.2500000001</v>
      </c>
      <c r="K104" s="48">
        <f>SUM(B104:J104)</f>
        <v>15764770.099999998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1401595.3399999999</v>
      </c>
      <c r="C105" s="24">
        <f t="shared" si="23"/>
        <v>2278434.8200000003</v>
      </c>
      <c r="D105" s="24">
        <f t="shared" si="23"/>
        <v>2658496.36</v>
      </c>
      <c r="E105" s="24">
        <f t="shared" si="23"/>
        <v>1280512.93</v>
      </c>
      <c r="F105" s="24">
        <f t="shared" si="23"/>
        <v>2259220.29</v>
      </c>
      <c r="G105" s="24">
        <f t="shared" si="23"/>
        <v>2752116.9600000004</v>
      </c>
      <c r="H105" s="24">
        <f t="shared" si="23"/>
        <v>1470716.03</v>
      </c>
      <c r="I105" s="24">
        <f t="shared" si="23"/>
        <v>558186.4199999999</v>
      </c>
      <c r="J105" s="24">
        <f t="shared" si="23"/>
        <v>926053.4500000001</v>
      </c>
      <c r="K105" s="48">
        <f>SUM(B105:J105)</f>
        <v>15585332.599999998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29827.57</v>
      </c>
      <c r="H106" s="24">
        <f t="shared" si="24"/>
        <v>20287.25</v>
      </c>
      <c r="I106" s="19">
        <f t="shared" si="24"/>
        <v>0</v>
      </c>
      <c r="J106" s="24">
        <f t="shared" si="24"/>
        <v>14069.8</v>
      </c>
      <c r="K106" s="48">
        <f>SUM(B106:J106)</f>
        <v>179437.5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15764770.09</v>
      </c>
      <c r="L112" s="54"/>
    </row>
    <row r="113" spans="1:11" ht="18.75" customHeight="1">
      <c r="A113" s="26" t="s">
        <v>71</v>
      </c>
      <c r="B113" s="27">
        <v>186401.11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186401.11</v>
      </c>
    </row>
    <row r="114" spans="1:11" ht="18.75" customHeight="1">
      <c r="A114" s="26" t="s">
        <v>72</v>
      </c>
      <c r="B114" s="27">
        <v>1234046.72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1234046.72</v>
      </c>
    </row>
    <row r="115" spans="1:11" ht="18.75" customHeight="1">
      <c r="A115" s="26" t="s">
        <v>73</v>
      </c>
      <c r="B115" s="40">
        <v>0</v>
      </c>
      <c r="C115" s="27">
        <f>+C104</f>
        <v>2302424.33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2302424.33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2684369.1399999997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2684369.1399999997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1303229.72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1303229.72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431941.39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431941.39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1079985.52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1079985.52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86756.95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86756.95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684357.73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684357.73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834989.49</v>
      </c>
      <c r="H122" s="40">
        <v>0</v>
      </c>
      <c r="I122" s="40">
        <v>0</v>
      </c>
      <c r="J122" s="40">
        <v>0</v>
      </c>
      <c r="K122" s="41">
        <f t="shared" si="25"/>
        <v>834989.49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64413.44</v>
      </c>
      <c r="H123" s="40">
        <v>0</v>
      </c>
      <c r="I123" s="40">
        <v>0</v>
      </c>
      <c r="J123" s="40">
        <v>0</v>
      </c>
      <c r="K123" s="41">
        <f t="shared" si="25"/>
        <v>64413.44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408370.03</v>
      </c>
      <c r="H124" s="40">
        <v>0</v>
      </c>
      <c r="I124" s="40">
        <v>0</v>
      </c>
      <c r="J124" s="40">
        <v>0</v>
      </c>
      <c r="K124" s="41">
        <f t="shared" si="25"/>
        <v>408370.03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404418.81</v>
      </c>
      <c r="H125" s="40">
        <v>0</v>
      </c>
      <c r="I125" s="40">
        <v>0</v>
      </c>
      <c r="J125" s="40">
        <v>0</v>
      </c>
      <c r="K125" s="41">
        <f t="shared" si="25"/>
        <v>404418.81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1069752.76</v>
      </c>
      <c r="H126" s="40">
        <v>0</v>
      </c>
      <c r="I126" s="40">
        <v>0</v>
      </c>
      <c r="J126" s="40">
        <v>0</v>
      </c>
      <c r="K126" s="41">
        <f t="shared" si="25"/>
        <v>1069752.76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538370.88</v>
      </c>
      <c r="I127" s="40">
        <v>0</v>
      </c>
      <c r="J127" s="40">
        <v>0</v>
      </c>
      <c r="K127" s="41">
        <f t="shared" si="25"/>
        <v>538370.88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952632.4</v>
      </c>
      <c r="I128" s="40">
        <v>0</v>
      </c>
      <c r="J128" s="40">
        <v>0</v>
      </c>
      <c r="K128" s="41">
        <f t="shared" si="25"/>
        <v>952632.4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558186.42</v>
      </c>
      <c r="J129" s="40">
        <v>0</v>
      </c>
      <c r="K129" s="41">
        <f t="shared" si="25"/>
        <v>558186.42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940123.25</v>
      </c>
      <c r="K130" s="44">
        <f t="shared" si="25"/>
        <v>940123.25</v>
      </c>
    </row>
    <row r="131" spans="1:11" ht="18.75" customHeight="1">
      <c r="A131" s="74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2016-09-08T17:57:32Z</dcterms:modified>
  <cp:category/>
  <cp:version/>
  <cp:contentType/>
  <cp:contentStatus/>
</cp:coreProperties>
</file>