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<sst xmlns="http://schemas.openxmlformats.org/spreadsheetml/2006/main" count="134" uniqueCount="134">
  <si>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</si>
  <si>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</si>
  <si>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</si>
  <si>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</si>
  <si>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</si>
  <si>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</si>
  <si>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</si>
  <si>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</si>
  <si>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</si>
  <si>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</si>
  <si>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</si>
  <si>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</si>
  <si>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</si>
  <si>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</si>
  <si>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</si>
  <si>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</si>
  <si>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</si>
  <si>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</si>
  <si>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</si>
  <si>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</si>
  <si>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</si>
  <si>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</si>
  <si>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</si>
  <si>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</si>
  <si>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</si>
  <si>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</si>
  <si>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</si>
  <si>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</si>
  <si>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</si>
  <si>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</si>
  <si>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</si>
  <si>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</si>
  <si>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</si>
  <si>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</si>
  <si>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</si>
  <si>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</si>
  <si>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</si>
  <si>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</si>
  <si>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</si>
  <si>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</si>
  <si>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</si>
  <si>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</si>
  <si>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</si>
  <si>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</si>
  <si>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</si>
  <si>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</si>
  <si>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</si>
  <si>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</si>
  <si>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</si>
  <si>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</si>
  <si>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</si>
  <si>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</si>
  <si>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</si>
  <si>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</si>
  <si>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</si>
  <si>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</si>
  <si>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</si>
  <si>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</si>
  <si>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</si>
  <si>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</si>
  <si>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</si>
  <si>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</si>
  <si>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</si>
  <si>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</si>
  <si>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</si>
  <si>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</si>
  <si>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</si>
  <si>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</si>
  <si>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</si>
  <si>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</si>
  <si>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</si>
  <si>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</si>
  <si>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</si>
  <si>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</si>
  <si>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</si>
  <si>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</si>
  <si>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</si>
  <si>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</si>
  <si>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</si>
  <si>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</si>
  <si>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</si>
  <si>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</si>
  <si>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</si>
  <si>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</si>
  <si>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</si>
  <si>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</si>
  <si>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</si>
  <si>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</si>
  <si>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</si>
  <si>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</si>
  <si>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</si>
  <si>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</si>
  <si>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</si>
  <si>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</si>
  <si>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</si>
  <si>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</si>
  <si>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</si>
  <si>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</si>
  <si>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</si>
  <si>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</si>
  <si>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</si>
  <si>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</si>
  <si>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</si>
  <si>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</si>
  <si>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</si>
  <si>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</si>
  <si>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</si>
  <si>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</si>
  <si>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</si>
  <si>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</si>
  <si>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</si>
  <si>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</si>
  <si>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</si>
  <si>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</si>
  <si>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</si>
  <si>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</si>
  <si>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</si>
  <si>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</si>
  <si>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</si>
  <si>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</si>
  <si>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</si>
  <si>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</si>
  <si>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</si>
  <si>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</si>
  <si>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</si>
  <si>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</si>
  <si>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</si>
  <si>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</si>
  <si>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</si>
  <si>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</si>
  <si>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</si>
  <si>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</si>
  <si>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</si>
  <si>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29/08/16 - VENCIMENTO 08/09/16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</si>
</sst>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608813</v>
      </c>
      <c r="C7" s="9">
        <f t="shared" si="0"/>
        <v>779707</v>
      </c>
      <c r="D7" s="9">
        <f t="shared" si="0"/>
        <v>808204</v>
      </c>
      <c r="E7" s="9">
        <f t="shared" si="0"/>
        <v>537351</v>
      </c>
      <c r="F7" s="9">
        <f t="shared" si="0"/>
        <v>732006</v>
      </c>
      <c r="G7" s="9">
        <f t="shared" si="0"/>
        <v>1220389</v>
      </c>
      <c r="H7" s="9">
        <f t="shared" si="0"/>
        <v>568283</v>
      </c>
      <c r="I7" s="9">
        <f t="shared" si="0"/>
        <v>124649</v>
      </c>
      <c r="J7" s="9">
        <f t="shared" si="0"/>
        <v>321438</v>
      </c>
      <c r="K7" s="9">
        <f t="shared" si="0"/>
        <v>5700840</v>
      </c>
      <c r="L7" s="52"/>
    </row>
    <row r="8" spans="1:11" ht="17.25" customHeight="1">
      <c r="A8" s="10" t="s">
        <v>99</v>
      </c>
      <c r="B8" s="11">
        <f>B9+B12+B16</f>
        <v>293628</v>
      </c>
      <c r="C8" s="11">
        <f aca="true" t="shared" si="1" ref="C8:J8">C9+C12+C16</f>
        <v>385521</v>
      </c>
      <c r="D8" s="11">
        <f t="shared" si="1"/>
        <v>375500</v>
      </c>
      <c r="E8" s="11">
        <f t="shared" si="1"/>
        <v>268221</v>
      </c>
      <c r="F8" s="11">
        <f t="shared" si="1"/>
        <v>354487</v>
      </c>
      <c r="G8" s="11">
        <f t="shared" si="1"/>
        <v>593873</v>
      </c>
      <c r="H8" s="11">
        <f t="shared" si="1"/>
        <v>301239</v>
      </c>
      <c r="I8" s="11">
        <f t="shared" si="1"/>
        <v>56245</v>
      </c>
      <c r="J8" s="11">
        <f t="shared" si="1"/>
        <v>146687</v>
      </c>
      <c r="K8" s="11">
        <f>SUM(B8:J8)</f>
        <v>2775401</v>
      </c>
    </row>
    <row r="9" spans="1:11" ht="17.25" customHeight="1">
      <c r="A9" s="15" t="s">
        <v>17</v>
      </c>
      <c r="B9" s="13">
        <f>+B10+B11</f>
        <v>37394</v>
      </c>
      <c r="C9" s="13">
        <f aca="true" t="shared" si="2" ref="C9:J9">+C10+C11</f>
        <v>51713</v>
      </c>
      <c r="D9" s="13">
        <f t="shared" si="2"/>
        <v>45022</v>
      </c>
      <c r="E9" s="13">
        <f t="shared" si="2"/>
        <v>34492</v>
      </c>
      <c r="F9" s="13">
        <f t="shared" si="2"/>
        <v>41114</v>
      </c>
      <c r="G9" s="13">
        <f t="shared" si="2"/>
        <v>53792</v>
      </c>
      <c r="H9" s="13">
        <f t="shared" si="2"/>
        <v>46886</v>
      </c>
      <c r="I9" s="13">
        <f t="shared" si="2"/>
        <v>8313</v>
      </c>
      <c r="J9" s="13">
        <f t="shared" si="2"/>
        <v>16486</v>
      </c>
      <c r="K9" s="11">
        <f>SUM(B9:J9)</f>
        <v>335212</v>
      </c>
    </row>
    <row r="10" spans="1:11" ht="17.25" customHeight="1">
      <c r="A10" s="29" t="s">
        <v>18</v>
      </c>
      <c r="B10" s="13">
        <v>37394</v>
      </c>
      <c r="C10" s="13">
        <v>51713</v>
      </c>
      <c r="D10" s="13">
        <v>45022</v>
      </c>
      <c r="E10" s="13">
        <v>34492</v>
      </c>
      <c r="F10" s="13">
        <v>41114</v>
      </c>
      <c r="G10" s="13">
        <v>53792</v>
      </c>
      <c r="H10" s="13">
        <v>46886</v>
      </c>
      <c r="I10" s="13">
        <v>8313</v>
      </c>
      <c r="J10" s="13">
        <v>16486</v>
      </c>
      <c r="K10" s="11">
        <f>SUM(B10:J10)</f>
        <v>335212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219231</v>
      </c>
      <c r="C12" s="17">
        <f t="shared" si="3"/>
        <v>288770</v>
      </c>
      <c r="D12" s="17">
        <f t="shared" si="3"/>
        <v>285217</v>
      </c>
      <c r="E12" s="17">
        <f t="shared" si="3"/>
        <v>202045</v>
      </c>
      <c r="F12" s="17">
        <f t="shared" si="3"/>
        <v>264500</v>
      </c>
      <c r="G12" s="17">
        <f t="shared" si="3"/>
        <v>455116</v>
      </c>
      <c r="H12" s="17">
        <f t="shared" si="3"/>
        <v>221135</v>
      </c>
      <c r="I12" s="17">
        <f t="shared" si="3"/>
        <v>40700</v>
      </c>
      <c r="J12" s="17">
        <f t="shared" si="3"/>
        <v>111976</v>
      </c>
      <c r="K12" s="11">
        <f aca="true" t="shared" si="4" ref="K12:K27">SUM(B12:J12)</f>
        <v>2088690</v>
      </c>
    </row>
    <row r="13" spans="1:13" ht="17.25" customHeight="1">
      <c r="A13" s="14" t="s">
        <v>20</v>
      </c>
      <c r="B13" s="13">
        <v>105991</v>
      </c>
      <c r="C13" s="13">
        <v>149659</v>
      </c>
      <c r="D13" s="13">
        <v>152396</v>
      </c>
      <c r="E13" s="13">
        <v>104548</v>
      </c>
      <c r="F13" s="13">
        <v>135237</v>
      </c>
      <c r="G13" s="13">
        <v>220541</v>
      </c>
      <c r="H13" s="13">
        <v>103052</v>
      </c>
      <c r="I13" s="13">
        <v>22953</v>
      </c>
      <c r="J13" s="13">
        <v>59848</v>
      </c>
      <c r="K13" s="11">
        <f t="shared" si="4"/>
        <v>1054225</v>
      </c>
      <c r="L13" s="52"/>
      <c r="M13" s="53"/>
    </row>
    <row r="14" spans="1:12" ht="17.25" customHeight="1">
      <c r="A14" s="14" t="s">
        <v>21</v>
      </c>
      <c r="B14" s="13">
        <v>103639</v>
      </c>
      <c r="C14" s="13">
        <v>124250</v>
      </c>
      <c r="D14" s="13">
        <v>122347</v>
      </c>
      <c r="E14" s="13">
        <v>88454</v>
      </c>
      <c r="F14" s="13">
        <v>119342</v>
      </c>
      <c r="G14" s="13">
        <v>219313</v>
      </c>
      <c r="H14" s="13">
        <v>101689</v>
      </c>
      <c r="I14" s="13">
        <v>15180</v>
      </c>
      <c r="J14" s="13">
        <v>48788</v>
      </c>
      <c r="K14" s="11">
        <f t="shared" si="4"/>
        <v>943002</v>
      </c>
      <c r="L14" s="52"/>
    </row>
    <row r="15" spans="1:11" ht="17.25" customHeight="1">
      <c r="A15" s="14" t="s">
        <v>22</v>
      </c>
      <c r="B15" s="13">
        <v>9601</v>
      </c>
      <c r="C15" s="13">
        <v>14861</v>
      </c>
      <c r="D15" s="13">
        <v>10474</v>
      </c>
      <c r="E15" s="13">
        <v>9043</v>
      </c>
      <c r="F15" s="13">
        <v>9921</v>
      </c>
      <c r="G15" s="13">
        <v>15262</v>
      </c>
      <c r="H15" s="13">
        <v>16394</v>
      </c>
      <c r="I15" s="13">
        <v>2567</v>
      </c>
      <c r="J15" s="13">
        <v>3340</v>
      </c>
      <c r="K15" s="11">
        <f t="shared" si="4"/>
        <v>91463</v>
      </c>
    </row>
    <row r="16" spans="1:11" ht="17.25" customHeight="1">
      <c r="A16" s="15" t="s">
        <v>95</v>
      </c>
      <c r="B16" s="13">
        <f>B17+B18+B19</f>
        <v>37003</v>
      </c>
      <c r="C16" s="13">
        <f aca="true" t="shared" si="5" ref="C16:J16">C17+C18+C19</f>
        <v>45038</v>
      </c>
      <c r="D16" s="13">
        <f t="shared" si="5"/>
        <v>45261</v>
      </c>
      <c r="E16" s="13">
        <f t="shared" si="5"/>
        <v>31684</v>
      </c>
      <c r="F16" s="13">
        <f t="shared" si="5"/>
        <v>48873</v>
      </c>
      <c r="G16" s="13">
        <f t="shared" si="5"/>
        <v>84965</v>
      </c>
      <c r="H16" s="13">
        <f t="shared" si="5"/>
        <v>33218</v>
      </c>
      <c r="I16" s="13">
        <f t="shared" si="5"/>
        <v>7232</v>
      </c>
      <c r="J16" s="13">
        <f t="shared" si="5"/>
        <v>18225</v>
      </c>
      <c r="K16" s="11">
        <f t="shared" si="4"/>
        <v>351499</v>
      </c>
    </row>
    <row r="17" spans="1:11" ht="17.25" customHeight="1">
      <c r="A17" s="14" t="s">
        <v>96</v>
      </c>
      <c r="B17" s="13">
        <v>22070</v>
      </c>
      <c r="C17" s="13">
        <v>29251</v>
      </c>
      <c r="D17" s="13">
        <v>27597</v>
      </c>
      <c r="E17" s="13">
        <v>19477</v>
      </c>
      <c r="F17" s="13">
        <v>30393</v>
      </c>
      <c r="G17" s="13">
        <v>50636</v>
      </c>
      <c r="H17" s="13">
        <v>21160</v>
      </c>
      <c r="I17" s="13">
        <v>4765</v>
      </c>
      <c r="J17" s="13">
        <v>11023</v>
      </c>
      <c r="K17" s="11">
        <f t="shared" si="4"/>
        <v>216372</v>
      </c>
    </row>
    <row r="18" spans="1:11" ht="17.25" customHeight="1">
      <c r="A18" s="14" t="s">
        <v>97</v>
      </c>
      <c r="B18" s="13">
        <v>12573</v>
      </c>
      <c r="C18" s="13">
        <v>12615</v>
      </c>
      <c r="D18" s="13">
        <v>15648</v>
      </c>
      <c r="E18" s="13">
        <v>10467</v>
      </c>
      <c r="F18" s="13">
        <v>16313</v>
      </c>
      <c r="G18" s="13">
        <v>30834</v>
      </c>
      <c r="H18" s="13">
        <v>8998</v>
      </c>
      <c r="I18" s="13">
        <v>1975</v>
      </c>
      <c r="J18" s="13">
        <v>6430</v>
      </c>
      <c r="K18" s="11">
        <f t="shared" si="4"/>
        <v>115853</v>
      </c>
    </row>
    <row r="19" spans="1:11" ht="17.25" customHeight="1">
      <c r="A19" s="14" t="s">
        <v>98</v>
      </c>
      <c r="B19" s="13">
        <v>2360</v>
      </c>
      <c r="C19" s="13">
        <v>3172</v>
      </c>
      <c r="D19" s="13">
        <v>2016</v>
      </c>
      <c r="E19" s="13">
        <v>1740</v>
      </c>
      <c r="F19" s="13">
        <v>2167</v>
      </c>
      <c r="G19" s="13">
        <v>3495</v>
      </c>
      <c r="H19" s="13">
        <v>3060</v>
      </c>
      <c r="I19" s="13">
        <v>492</v>
      </c>
      <c r="J19" s="13">
        <v>772</v>
      </c>
      <c r="K19" s="11">
        <f t="shared" si="4"/>
        <v>19274</v>
      </c>
    </row>
    <row r="20" spans="1:11" ht="17.25" customHeight="1">
      <c r="A20" s="16" t="s">
        <v>23</v>
      </c>
      <c r="B20" s="11">
        <f>+B21+B22+B23</f>
        <v>157961</v>
      </c>
      <c r="C20" s="11">
        <f aca="true" t="shared" si="6" ref="C20:J20">+C21+C22+C23</f>
        <v>177056</v>
      </c>
      <c r="D20" s="11">
        <f t="shared" si="6"/>
        <v>202403</v>
      </c>
      <c r="E20" s="11">
        <f t="shared" si="6"/>
        <v>127024</v>
      </c>
      <c r="F20" s="11">
        <f t="shared" si="6"/>
        <v>200104</v>
      </c>
      <c r="G20" s="11">
        <f t="shared" si="6"/>
        <v>373700</v>
      </c>
      <c r="H20" s="11">
        <f t="shared" si="6"/>
        <v>135482</v>
      </c>
      <c r="I20" s="11">
        <f t="shared" si="6"/>
        <v>31434</v>
      </c>
      <c r="J20" s="11">
        <f t="shared" si="6"/>
        <v>75285</v>
      </c>
      <c r="K20" s="11">
        <f t="shared" si="4"/>
        <v>1480449</v>
      </c>
    </row>
    <row r="21" spans="1:12" ht="17.25" customHeight="1">
      <c r="A21" s="12" t="s">
        <v>24</v>
      </c>
      <c r="B21" s="13">
        <v>86104</v>
      </c>
      <c r="C21" s="13">
        <v>106077</v>
      </c>
      <c r="D21" s="13">
        <v>122991</v>
      </c>
      <c r="E21" s="13">
        <v>75516</v>
      </c>
      <c r="F21" s="13">
        <v>115926</v>
      </c>
      <c r="G21" s="13">
        <v>200685</v>
      </c>
      <c r="H21" s="13">
        <v>78025</v>
      </c>
      <c r="I21" s="13">
        <v>19933</v>
      </c>
      <c r="J21" s="13">
        <v>44494</v>
      </c>
      <c r="K21" s="11">
        <f t="shared" si="4"/>
        <v>849751</v>
      </c>
      <c r="L21" s="52"/>
    </row>
    <row r="22" spans="1:12" ht="17.25" customHeight="1">
      <c r="A22" s="12" t="s">
        <v>25</v>
      </c>
      <c r="B22" s="13">
        <v>67618</v>
      </c>
      <c r="C22" s="13">
        <v>65764</v>
      </c>
      <c r="D22" s="13">
        <v>75018</v>
      </c>
      <c r="E22" s="13">
        <v>48435</v>
      </c>
      <c r="F22" s="13">
        <v>80157</v>
      </c>
      <c r="G22" s="13">
        <v>165784</v>
      </c>
      <c r="H22" s="13">
        <v>52121</v>
      </c>
      <c r="I22" s="13">
        <v>10592</v>
      </c>
      <c r="J22" s="13">
        <v>29446</v>
      </c>
      <c r="K22" s="11">
        <f t="shared" si="4"/>
        <v>594935</v>
      </c>
      <c r="L22" s="52"/>
    </row>
    <row r="23" spans="1:11" ht="17.25" customHeight="1">
      <c r="A23" s="12" t="s">
        <v>26</v>
      </c>
      <c r="B23" s="13">
        <v>4239</v>
      </c>
      <c r="C23" s="13">
        <v>5215</v>
      </c>
      <c r="D23" s="13">
        <v>4394</v>
      </c>
      <c r="E23" s="13">
        <v>3073</v>
      </c>
      <c r="F23" s="13">
        <v>4021</v>
      </c>
      <c r="G23" s="13">
        <v>7231</v>
      </c>
      <c r="H23" s="13">
        <v>5336</v>
      </c>
      <c r="I23" s="13">
        <v>909</v>
      </c>
      <c r="J23" s="13">
        <v>1345</v>
      </c>
      <c r="K23" s="11">
        <f t="shared" si="4"/>
        <v>35763</v>
      </c>
    </row>
    <row r="24" spans="1:11" ht="17.25" customHeight="1">
      <c r="A24" s="16" t="s">
        <v>27</v>
      </c>
      <c r="B24" s="13">
        <f>+B25+B26</f>
        <v>157224</v>
      </c>
      <c r="C24" s="13">
        <f aca="true" t="shared" si="7" ref="C24:J24">+C25+C26</f>
        <v>217130</v>
      </c>
      <c r="D24" s="13">
        <f t="shared" si="7"/>
        <v>230301</v>
      </c>
      <c r="E24" s="13">
        <f t="shared" si="7"/>
        <v>142106</v>
      </c>
      <c r="F24" s="13">
        <f t="shared" si="7"/>
        <v>177415</v>
      </c>
      <c r="G24" s="13">
        <f t="shared" si="7"/>
        <v>252816</v>
      </c>
      <c r="H24" s="13">
        <f t="shared" si="7"/>
        <v>122887</v>
      </c>
      <c r="I24" s="13">
        <f t="shared" si="7"/>
        <v>36970</v>
      </c>
      <c r="J24" s="13">
        <f t="shared" si="7"/>
        <v>99466</v>
      </c>
      <c r="K24" s="11">
        <f t="shared" si="4"/>
        <v>1436315</v>
      </c>
    </row>
    <row r="25" spans="1:12" ht="17.25" customHeight="1">
      <c r="A25" s="12" t="s">
        <v>131</v>
      </c>
      <c r="B25" s="13">
        <v>66591</v>
      </c>
      <c r="C25" s="13">
        <v>102793</v>
      </c>
      <c r="D25" s="13">
        <v>115905</v>
      </c>
      <c r="E25" s="13">
        <v>69049</v>
      </c>
      <c r="F25" s="13">
        <v>82350</v>
      </c>
      <c r="G25" s="13">
        <v>110975</v>
      </c>
      <c r="H25" s="13">
        <v>54137</v>
      </c>
      <c r="I25" s="13">
        <v>20778</v>
      </c>
      <c r="J25" s="13">
        <v>47120</v>
      </c>
      <c r="K25" s="11">
        <f t="shared" si="4"/>
        <v>669698</v>
      </c>
      <c r="L25" s="52"/>
    </row>
    <row r="26" spans="1:12" ht="17.25" customHeight="1">
      <c r="A26" s="12" t="s">
        <v>132</v>
      </c>
      <c r="B26" s="13">
        <v>90633</v>
      </c>
      <c r="C26" s="13">
        <v>114337</v>
      </c>
      <c r="D26" s="13">
        <v>114396</v>
      </c>
      <c r="E26" s="13">
        <v>73057</v>
      </c>
      <c r="F26" s="13">
        <v>95065</v>
      </c>
      <c r="G26" s="13">
        <v>141841</v>
      </c>
      <c r="H26" s="13">
        <v>68750</v>
      </c>
      <c r="I26" s="13">
        <v>16192</v>
      </c>
      <c r="J26" s="13">
        <v>52346</v>
      </c>
      <c r="K26" s="11">
        <f t="shared" si="4"/>
        <v>766617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8675</v>
      </c>
      <c r="I27" s="11">
        <v>0</v>
      </c>
      <c r="J27" s="11">
        <v>0</v>
      </c>
      <c r="K27" s="11">
        <f t="shared" si="4"/>
        <v>8675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6648.12</v>
      </c>
      <c r="I35" s="19">
        <v>0</v>
      </c>
      <c r="J35" s="19">
        <v>0</v>
      </c>
      <c r="K35" s="23">
        <f>SUM(B35:J35)</f>
        <v>6648.12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1711547.91</v>
      </c>
      <c r="C47" s="22">
        <f aca="true" t="shared" si="12" ref="C47:H47">+C48+C57</f>
        <v>2449657.34</v>
      </c>
      <c r="D47" s="22">
        <f t="shared" si="12"/>
        <v>2856608.2399999998</v>
      </c>
      <c r="E47" s="22">
        <f t="shared" si="12"/>
        <v>1623018.66</v>
      </c>
      <c r="F47" s="22">
        <f t="shared" si="12"/>
        <v>2181859.27</v>
      </c>
      <c r="G47" s="22">
        <f t="shared" si="12"/>
        <v>3065774.9899999998</v>
      </c>
      <c r="H47" s="22">
        <f t="shared" si="12"/>
        <v>1647699.69</v>
      </c>
      <c r="I47" s="22">
        <f>+I48+I57</f>
        <v>630705.21</v>
      </c>
      <c r="J47" s="22">
        <f>+J48+J57</f>
        <v>979861.53</v>
      </c>
      <c r="K47" s="22">
        <f>SUM(B47:J47)</f>
        <v>17146732.84</v>
      </c>
    </row>
    <row r="48" spans="1:11" ht="17.25" customHeight="1">
      <c r="A48" s="16" t="s">
        <v>113</v>
      </c>
      <c r="B48" s="23">
        <f>SUM(B49:B56)</f>
        <v>1692695.42</v>
      </c>
      <c r="C48" s="23">
        <f aca="true" t="shared" si="13" ref="C48:J48">SUM(C49:C56)</f>
        <v>2425667.83</v>
      </c>
      <c r="D48" s="23">
        <f t="shared" si="13"/>
        <v>2830735.46</v>
      </c>
      <c r="E48" s="23">
        <f t="shared" si="13"/>
        <v>1600301.8699999999</v>
      </c>
      <c r="F48" s="23">
        <f t="shared" si="13"/>
        <v>2158037.96</v>
      </c>
      <c r="G48" s="23">
        <f t="shared" si="13"/>
        <v>3035947.42</v>
      </c>
      <c r="H48" s="23">
        <f t="shared" si="13"/>
        <v>1627412.44</v>
      </c>
      <c r="I48" s="23">
        <f t="shared" si="13"/>
        <v>630705.21</v>
      </c>
      <c r="J48" s="23">
        <f t="shared" si="13"/>
        <v>965791.73</v>
      </c>
      <c r="K48" s="23">
        <f aca="true" t="shared" si="14" ref="K48:K57">SUM(B48:J48)</f>
        <v>16967295.34</v>
      </c>
    </row>
    <row r="49" spans="1:11" ht="17.25" customHeight="1">
      <c r="A49" s="34" t="s">
        <v>44</v>
      </c>
      <c r="B49" s="23">
        <f aca="true" t="shared" si="15" ref="B49:H49">ROUND(B30*B7,2)</f>
        <v>1691526.04</v>
      </c>
      <c r="C49" s="23">
        <f t="shared" si="15"/>
        <v>2418339.23</v>
      </c>
      <c r="D49" s="23">
        <f t="shared" si="15"/>
        <v>2828390.72</v>
      </c>
      <c r="E49" s="23">
        <f t="shared" si="15"/>
        <v>1599317.78</v>
      </c>
      <c r="F49" s="23">
        <f t="shared" si="15"/>
        <v>2156196.87</v>
      </c>
      <c r="G49" s="23">
        <f t="shared" si="15"/>
        <v>3033276.86</v>
      </c>
      <c r="H49" s="23">
        <f t="shared" si="15"/>
        <v>1619663.38</v>
      </c>
      <c r="I49" s="23">
        <f>ROUND(I30*I7,2)</f>
        <v>629639.49</v>
      </c>
      <c r="J49" s="23">
        <f>ROUND(J30*J7,2)</f>
        <v>963574.69</v>
      </c>
      <c r="K49" s="23">
        <f t="shared" si="14"/>
        <v>16939925.06</v>
      </c>
    </row>
    <row r="50" spans="1:11" ht="17.25" customHeight="1">
      <c r="A50" s="34" t="s">
        <v>45</v>
      </c>
      <c r="B50" s="19">
        <v>0</v>
      </c>
      <c r="C50" s="23">
        <f>ROUND(C31*C7,2)</f>
        <v>5375.44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5375.44</v>
      </c>
    </row>
    <row r="51" spans="1:11" ht="17.25" customHeight="1">
      <c r="A51" s="67" t="s">
        <v>106</v>
      </c>
      <c r="B51" s="68">
        <f aca="true" t="shared" si="16" ref="B51:H51">ROUND(B32*B7,2)</f>
        <v>-2922.3</v>
      </c>
      <c r="C51" s="68">
        <f t="shared" si="16"/>
        <v>-3820.56</v>
      </c>
      <c r="D51" s="68">
        <f t="shared" si="16"/>
        <v>-4041.02</v>
      </c>
      <c r="E51" s="68">
        <f t="shared" si="16"/>
        <v>-2461.31</v>
      </c>
      <c r="F51" s="68">
        <f t="shared" si="16"/>
        <v>-3440.43</v>
      </c>
      <c r="G51" s="68">
        <f t="shared" si="16"/>
        <v>-4759.52</v>
      </c>
      <c r="H51" s="68">
        <f t="shared" si="16"/>
        <v>-2614.1</v>
      </c>
      <c r="I51" s="19">
        <v>0</v>
      </c>
      <c r="J51" s="19">
        <v>0</v>
      </c>
      <c r="K51" s="68">
        <f>SUM(B51:J51)</f>
        <v>-24059.239999999998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6648.12</v>
      </c>
      <c r="I53" s="31">
        <f>+I35</f>
        <v>0</v>
      </c>
      <c r="J53" s="31">
        <f>+J35</f>
        <v>0</v>
      </c>
      <c r="K53" s="23">
        <f t="shared" si="14"/>
        <v>6648.12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29827.57</v>
      </c>
      <c r="H57" s="36">
        <v>20287.25</v>
      </c>
      <c r="I57" s="19">
        <v>0</v>
      </c>
      <c r="J57" s="36">
        <v>14069.8</v>
      </c>
      <c r="K57" s="36">
        <f t="shared" si="14"/>
        <v>179437.5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-223914.62000000002</v>
      </c>
      <c r="C61" s="35">
        <f t="shared" si="17"/>
        <v>-220328.64</v>
      </c>
      <c r="D61" s="35">
        <f t="shared" si="17"/>
        <v>-219475.89</v>
      </c>
      <c r="E61" s="35">
        <f t="shared" si="17"/>
        <v>-289474.29</v>
      </c>
      <c r="F61" s="35">
        <f t="shared" si="17"/>
        <v>-272041.23000000004</v>
      </c>
      <c r="G61" s="35">
        <f t="shared" si="17"/>
        <v>-298990.79</v>
      </c>
      <c r="H61" s="35">
        <f t="shared" si="17"/>
        <v>-191240.71</v>
      </c>
      <c r="I61" s="35">
        <f t="shared" si="17"/>
        <v>-98460.97</v>
      </c>
      <c r="J61" s="35">
        <f t="shared" si="17"/>
        <v>-72122.02</v>
      </c>
      <c r="K61" s="35">
        <f>SUM(B61:J61)</f>
        <v>-1886049.16</v>
      </c>
    </row>
    <row r="62" spans="1:11" ht="18.75" customHeight="1">
      <c r="A62" s="16" t="s">
        <v>75</v>
      </c>
      <c r="B62" s="35">
        <f aca="true" t="shared" si="18" ref="B62:J62">B63+B64+B65+B66+B67+B68</f>
        <v>-210665.49000000002</v>
      </c>
      <c r="C62" s="35">
        <f t="shared" si="18"/>
        <v>-201003.57</v>
      </c>
      <c r="D62" s="35">
        <f t="shared" si="18"/>
        <v>-200213.36000000002</v>
      </c>
      <c r="E62" s="35">
        <f t="shared" si="18"/>
        <v>-276723.86</v>
      </c>
      <c r="F62" s="35">
        <f t="shared" si="18"/>
        <v>-254138.84000000003</v>
      </c>
      <c r="G62" s="35">
        <f t="shared" si="18"/>
        <v>-272277.74</v>
      </c>
      <c r="H62" s="35">
        <f t="shared" si="18"/>
        <v>-178166.8</v>
      </c>
      <c r="I62" s="35">
        <f t="shared" si="18"/>
        <v>-31589.4</v>
      </c>
      <c r="J62" s="35">
        <f t="shared" si="18"/>
        <v>-62646.8</v>
      </c>
      <c r="K62" s="35">
        <f aca="true" t="shared" si="19" ref="K62:K91">SUM(B62:J62)</f>
        <v>-1687425.86</v>
      </c>
    </row>
    <row r="63" spans="1:11" ht="18.75" customHeight="1">
      <c r="A63" s="12" t="s">
        <v>76</v>
      </c>
      <c r="B63" s="35">
        <f>-ROUND(B9*$D$3,2)</f>
        <v>-142097.2</v>
      </c>
      <c r="C63" s="35">
        <f aca="true" t="shared" si="20" ref="C63:J63">-ROUND(C9*$D$3,2)</f>
        <v>-196509.4</v>
      </c>
      <c r="D63" s="35">
        <f t="shared" si="20"/>
        <v>-171083.6</v>
      </c>
      <c r="E63" s="35">
        <f t="shared" si="20"/>
        <v>-131069.6</v>
      </c>
      <c r="F63" s="35">
        <f t="shared" si="20"/>
        <v>-156233.2</v>
      </c>
      <c r="G63" s="35">
        <f t="shared" si="20"/>
        <v>-204409.6</v>
      </c>
      <c r="H63" s="35">
        <f t="shared" si="20"/>
        <v>-178166.8</v>
      </c>
      <c r="I63" s="35">
        <f t="shared" si="20"/>
        <v>-31589.4</v>
      </c>
      <c r="J63" s="35">
        <f t="shared" si="20"/>
        <v>-62646.8</v>
      </c>
      <c r="K63" s="35">
        <f t="shared" si="19"/>
        <v>-1273805.5999999999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-893</v>
      </c>
      <c r="C65" s="35">
        <v>-216.6</v>
      </c>
      <c r="D65" s="35">
        <v>-368.6</v>
      </c>
      <c r="E65" s="35">
        <v>-999.4</v>
      </c>
      <c r="F65" s="35">
        <v>-456</v>
      </c>
      <c r="G65" s="35">
        <v>-467.4</v>
      </c>
      <c r="H65" s="19">
        <v>0</v>
      </c>
      <c r="I65" s="19">
        <v>0</v>
      </c>
      <c r="J65" s="19">
        <v>0</v>
      </c>
      <c r="K65" s="35">
        <f t="shared" si="19"/>
        <v>-3401</v>
      </c>
    </row>
    <row r="66" spans="1:11" ht="18.75" customHeight="1">
      <c r="A66" s="12" t="s">
        <v>107</v>
      </c>
      <c r="B66" s="35">
        <v>-1801.2</v>
      </c>
      <c r="C66" s="35">
        <v>-452.2</v>
      </c>
      <c r="D66" s="35">
        <v>-532</v>
      </c>
      <c r="E66" s="35">
        <v>-744.8</v>
      </c>
      <c r="F66" s="35">
        <v>-106.4</v>
      </c>
      <c r="G66" s="35">
        <v>-558.6</v>
      </c>
      <c r="H66" s="19">
        <v>0</v>
      </c>
      <c r="I66" s="19">
        <v>0</v>
      </c>
      <c r="J66" s="19">
        <v>0</v>
      </c>
      <c r="K66" s="35">
        <f t="shared" si="19"/>
        <v>-4195.2</v>
      </c>
    </row>
    <row r="67" spans="1:11" ht="18.75" customHeight="1">
      <c r="A67" s="12" t="s">
        <v>53</v>
      </c>
      <c r="B67" s="35">
        <v>-65874.09</v>
      </c>
      <c r="C67" s="35">
        <v>-3825.37</v>
      </c>
      <c r="D67" s="35">
        <v>-28229.16</v>
      </c>
      <c r="E67" s="35">
        <v>-143910.06</v>
      </c>
      <c r="F67" s="35">
        <v>-97343.24</v>
      </c>
      <c r="G67" s="35">
        <v>-66842.14</v>
      </c>
      <c r="H67" s="19">
        <v>0</v>
      </c>
      <c r="I67" s="19">
        <v>0</v>
      </c>
      <c r="J67" s="19">
        <v>0</v>
      </c>
      <c r="K67" s="35">
        <f t="shared" si="19"/>
        <v>-406024.06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-19325.07</v>
      </c>
      <c r="D69" s="68">
        <f t="shared" si="21"/>
        <v>-19262.53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-26713.05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1487633.29</v>
      </c>
      <c r="C104" s="24">
        <f t="shared" si="22"/>
        <v>2229328.7</v>
      </c>
      <c r="D104" s="24">
        <f t="shared" si="22"/>
        <v>2637132.35</v>
      </c>
      <c r="E104" s="24">
        <f t="shared" si="22"/>
        <v>1333544.3699999999</v>
      </c>
      <c r="F104" s="24">
        <f t="shared" si="22"/>
        <v>1909818.04</v>
      </c>
      <c r="G104" s="24">
        <f t="shared" si="22"/>
        <v>2766784.1999999997</v>
      </c>
      <c r="H104" s="24">
        <f t="shared" si="22"/>
        <v>1456458.98</v>
      </c>
      <c r="I104" s="24">
        <f>+I105+I106</f>
        <v>532244.24</v>
      </c>
      <c r="J104" s="24">
        <f>+J105+J106</f>
        <v>907739.51</v>
      </c>
      <c r="K104" s="48">
        <f>SUM(B104:J104)</f>
        <v>15260683.68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1468780.8</v>
      </c>
      <c r="C105" s="24">
        <f t="shared" si="23"/>
        <v>2205339.1900000004</v>
      </c>
      <c r="D105" s="24">
        <f t="shared" si="23"/>
        <v>2611259.5700000003</v>
      </c>
      <c r="E105" s="24">
        <f t="shared" si="23"/>
        <v>1310827.5799999998</v>
      </c>
      <c r="F105" s="24">
        <f t="shared" si="23"/>
        <v>1885996.73</v>
      </c>
      <c r="G105" s="24">
        <f t="shared" si="23"/>
        <v>2736956.63</v>
      </c>
      <c r="H105" s="24">
        <f t="shared" si="23"/>
        <v>1436171.73</v>
      </c>
      <c r="I105" s="24">
        <f t="shared" si="23"/>
        <v>532244.24</v>
      </c>
      <c r="J105" s="24">
        <f t="shared" si="23"/>
        <v>893669.71</v>
      </c>
      <c r="K105" s="48">
        <f>SUM(B105:J105)</f>
        <v>15081246.18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29827.57</v>
      </c>
      <c r="H106" s="24">
        <f t="shared" si="24"/>
        <v>20287.25</v>
      </c>
      <c r="I106" s="19">
        <f t="shared" si="24"/>
        <v>0</v>
      </c>
      <c r="J106" s="24">
        <f t="shared" si="24"/>
        <v>14069.8</v>
      </c>
      <c r="K106" s="48">
        <f>SUM(B106:J106)</f>
        <v>179437.5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15260683.680000003</v>
      </c>
      <c r="L112" s="54"/>
    </row>
    <row r="113" spans="1:11" ht="18.75" customHeight="1">
      <c r="A113" s="26" t="s">
        <v>71</v>
      </c>
      <c r="B113" s="27">
        <v>200069.54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200069.54</v>
      </c>
    </row>
    <row r="114" spans="1:11" ht="18.75" customHeight="1">
      <c r="A114" s="26" t="s">
        <v>72</v>
      </c>
      <c r="B114" s="27">
        <v>1287563.75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1287563.75</v>
      </c>
    </row>
    <row r="115" spans="1:11" ht="18.75" customHeight="1">
      <c r="A115" s="26" t="s">
        <v>73</v>
      </c>
      <c r="B115" s="40">
        <v>0</v>
      </c>
      <c r="C115" s="27">
        <f>+C104</f>
        <v>2229328.7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2229328.7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2637132.35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2637132.35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1333544.3699999999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1333544.3699999999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368143.1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368143.1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684899.6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684899.6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95398.46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95398.46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761376.88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761376.88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821660.3</v>
      </c>
      <c r="H122" s="40">
        <v>0</v>
      </c>
      <c r="I122" s="40">
        <v>0</v>
      </c>
      <c r="J122" s="40">
        <v>0</v>
      </c>
      <c r="K122" s="41">
        <f t="shared" si="25"/>
        <v>821660.3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64107.24</v>
      </c>
      <c r="H123" s="40">
        <v>0</v>
      </c>
      <c r="I123" s="40">
        <v>0</v>
      </c>
      <c r="J123" s="40">
        <v>0</v>
      </c>
      <c r="K123" s="41">
        <f t="shared" si="25"/>
        <v>64107.24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411391.73</v>
      </c>
      <c r="H124" s="40">
        <v>0</v>
      </c>
      <c r="I124" s="40">
        <v>0</v>
      </c>
      <c r="J124" s="40">
        <v>0</v>
      </c>
      <c r="K124" s="41">
        <f t="shared" si="25"/>
        <v>411391.73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401385.83</v>
      </c>
      <c r="H125" s="40">
        <v>0</v>
      </c>
      <c r="I125" s="40">
        <v>0</v>
      </c>
      <c r="J125" s="40">
        <v>0</v>
      </c>
      <c r="K125" s="41">
        <f t="shared" si="25"/>
        <v>401385.83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1068239.09</v>
      </c>
      <c r="H126" s="40">
        <v>0</v>
      </c>
      <c r="I126" s="40">
        <v>0</v>
      </c>
      <c r="J126" s="40">
        <v>0</v>
      </c>
      <c r="K126" s="41">
        <f t="shared" si="25"/>
        <v>1068239.09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524324.05</v>
      </c>
      <c r="I127" s="40">
        <v>0</v>
      </c>
      <c r="J127" s="40">
        <v>0</v>
      </c>
      <c r="K127" s="41">
        <f t="shared" si="25"/>
        <v>524324.05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932134.94</v>
      </c>
      <c r="I128" s="40">
        <v>0</v>
      </c>
      <c r="J128" s="40">
        <v>0</v>
      </c>
      <c r="K128" s="41">
        <f t="shared" si="25"/>
        <v>932134.94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532244.24</v>
      </c>
      <c r="J129" s="40">
        <v>0</v>
      </c>
      <c r="K129" s="41">
        <f t="shared" si="25"/>
        <v>532244.24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907739.51</v>
      </c>
      <c r="K130" s="44">
        <f t="shared" si="25"/>
        <v>907739.51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2016-09-06T18:21:04Z</dcterms:modified>
  <cp:category/>
  <cp:version/>
  <cp:contentType/>
  <cp:contentStatus/>
</cp:coreProperties>
</file>