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<sst xmlns="http://schemas.openxmlformats.org/spreadsheetml/2006/main" count="134" uniqueCount="134">
  <si>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</si>
  <si>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</si>
  <si>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</si>
  <si>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</si>
  <si>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</si>
  <si>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</si>
  <si>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</si>
  <si>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</si>
  <si>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</si>
  <si>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</si>
  <si>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</si>
  <si>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</si>
  <si>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</si>
  <si>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</si>
  <si>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</si>
  <si>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</si>
  <si>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</si>
  <si>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</si>
  <si>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</si>
  <si>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</si>
  <si>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</si>
  <si>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</si>
  <si>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</si>
  <si>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</si>
  <si>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</si>
  <si>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</si>
  <si>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</si>
  <si>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</si>
  <si>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</si>
  <si>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</si>
  <si>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</si>
  <si>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</si>
  <si>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</si>
  <si>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</si>
  <si>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</si>
  <si>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</si>
  <si>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</si>
  <si>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</si>
  <si>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</si>
  <si>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</si>
  <si>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</si>
  <si>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</si>
  <si>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</si>
  <si>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</si>
  <si>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</si>
  <si>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</si>
  <si>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</si>
  <si>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</si>
  <si>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</si>
  <si>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</si>
  <si>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</si>
  <si>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</si>
  <si>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</si>
  <si>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</si>
  <si>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</si>
  <si>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</si>
  <si>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</si>
  <si>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</si>
  <si>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</si>
  <si>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</si>
  <si>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</si>
  <si>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</si>
  <si>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</si>
  <si>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</si>
  <si>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</si>
  <si>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</si>
  <si>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</si>
  <si>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</si>
  <si>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</si>
  <si>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</si>
  <si>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</si>
  <si>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</si>
  <si>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</si>
  <si>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</si>
  <si>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</si>
  <si>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</si>
  <si>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</si>
  <si>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</si>
  <si>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</si>
  <si>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</si>
  <si>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</si>
  <si>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</si>
  <si>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</si>
  <si>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</si>
  <si>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</si>
  <si>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</si>
  <si>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</si>
  <si>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</si>
  <si>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</si>
  <si>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</si>
  <si>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</si>
  <si>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</si>
  <si>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</si>
  <si>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</si>
  <si>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</si>
  <si>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</si>
  <si>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</si>
  <si>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</si>
  <si>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</si>
  <si>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</si>
  <si>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</si>
  <si>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</si>
  <si>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</si>
  <si>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</si>
  <si>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</si>
  <si>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</si>
  <si>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</si>
  <si>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</si>
  <si>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</si>
  <si>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</si>
  <si>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</si>
  <si>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</si>
  <si>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</si>
  <si>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</si>
  <si>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</si>
  <si>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</si>
  <si>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</si>
  <si>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</si>
  <si>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</si>
  <si>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</si>
  <si>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</si>
  <si>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</si>
  <si>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</si>
  <si>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</si>
  <si>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</si>
  <si>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</si>
  <si>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</si>
  <si>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</si>
  <si>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</si>
  <si>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</si>
  <si>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</si>
  <si>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</si>
  <si>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</si>
  <si>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27/08/16 - VENCIMENTO 06/09/16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</si>
</sst>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339069</v>
      </c>
      <c r="C7" s="9">
        <f t="shared" si="0"/>
        <v>445494</v>
      </c>
      <c r="D7" s="9">
        <f t="shared" si="0"/>
        <v>488867</v>
      </c>
      <c r="E7" s="9">
        <f t="shared" si="0"/>
        <v>277675</v>
      </c>
      <c r="F7" s="9">
        <f t="shared" si="0"/>
        <v>421203</v>
      </c>
      <c r="G7" s="9">
        <f t="shared" si="0"/>
        <v>671603</v>
      </c>
      <c r="H7" s="9">
        <f t="shared" si="0"/>
        <v>273374</v>
      </c>
      <c r="I7" s="9">
        <f t="shared" si="0"/>
        <v>61460</v>
      </c>
      <c r="J7" s="9">
        <f t="shared" si="0"/>
        <v>196345</v>
      </c>
      <c r="K7" s="9">
        <f t="shared" si="0"/>
        <v>3175090</v>
      </c>
      <c r="L7" s="52"/>
    </row>
    <row r="8" spans="1:11" ht="17.25" customHeight="1">
      <c r="A8" s="10" t="s">
        <v>99</v>
      </c>
      <c r="B8" s="11">
        <f>B9+B12+B16</f>
        <v>165345</v>
      </c>
      <c r="C8" s="11">
        <f aca="true" t="shared" si="1" ref="C8:J8">C9+C12+C16</f>
        <v>225718</v>
      </c>
      <c r="D8" s="11">
        <f t="shared" si="1"/>
        <v>235908</v>
      </c>
      <c r="E8" s="11">
        <f t="shared" si="1"/>
        <v>142980</v>
      </c>
      <c r="F8" s="11">
        <f t="shared" si="1"/>
        <v>204918</v>
      </c>
      <c r="G8" s="11">
        <f t="shared" si="1"/>
        <v>330975</v>
      </c>
      <c r="H8" s="11">
        <f t="shared" si="1"/>
        <v>149300</v>
      </c>
      <c r="I8" s="11">
        <f t="shared" si="1"/>
        <v>28187</v>
      </c>
      <c r="J8" s="11">
        <f t="shared" si="1"/>
        <v>93309</v>
      </c>
      <c r="K8" s="11">
        <f>SUM(B8:J8)</f>
        <v>1576640</v>
      </c>
    </row>
    <row r="9" spans="1:11" ht="17.25" customHeight="1">
      <c r="A9" s="15" t="s">
        <v>17</v>
      </c>
      <c r="B9" s="13">
        <f>+B10+B11</f>
        <v>26176</v>
      </c>
      <c r="C9" s="13">
        <f aca="true" t="shared" si="2" ref="C9:J9">+C10+C11</f>
        <v>38731</v>
      </c>
      <c r="D9" s="13">
        <f t="shared" si="2"/>
        <v>35158</v>
      </c>
      <c r="E9" s="13">
        <f t="shared" si="2"/>
        <v>23914</v>
      </c>
      <c r="F9" s="13">
        <f t="shared" si="2"/>
        <v>27474</v>
      </c>
      <c r="G9" s="13">
        <f t="shared" si="2"/>
        <v>33616</v>
      </c>
      <c r="H9" s="13">
        <f t="shared" si="2"/>
        <v>27188</v>
      </c>
      <c r="I9" s="13">
        <f t="shared" si="2"/>
        <v>5400</v>
      </c>
      <c r="J9" s="13">
        <f t="shared" si="2"/>
        <v>12904</v>
      </c>
      <c r="K9" s="11">
        <f>SUM(B9:J9)</f>
        <v>230561</v>
      </c>
    </row>
    <row r="10" spans="1:11" ht="17.25" customHeight="1">
      <c r="A10" s="29" t="s">
        <v>18</v>
      </c>
      <c r="B10" s="13">
        <v>26176</v>
      </c>
      <c r="C10" s="13">
        <v>38731</v>
      </c>
      <c r="D10" s="13">
        <v>35158</v>
      </c>
      <c r="E10" s="13">
        <v>23914</v>
      </c>
      <c r="F10" s="13">
        <v>27474</v>
      </c>
      <c r="G10" s="13">
        <v>33616</v>
      </c>
      <c r="H10" s="13">
        <v>27188</v>
      </c>
      <c r="I10" s="13">
        <v>5400</v>
      </c>
      <c r="J10" s="13">
        <v>12904</v>
      </c>
      <c r="K10" s="11">
        <f>SUM(B10:J10)</f>
        <v>230561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117495</v>
      </c>
      <c r="C12" s="17">
        <f t="shared" si="3"/>
        <v>159690</v>
      </c>
      <c r="D12" s="17">
        <f t="shared" si="3"/>
        <v>170465</v>
      </c>
      <c r="E12" s="17">
        <f t="shared" si="3"/>
        <v>101622</v>
      </c>
      <c r="F12" s="17">
        <f t="shared" si="3"/>
        <v>147509</v>
      </c>
      <c r="G12" s="17">
        <f t="shared" si="3"/>
        <v>245569</v>
      </c>
      <c r="H12" s="17">
        <f t="shared" si="3"/>
        <v>105124</v>
      </c>
      <c r="I12" s="17">
        <f t="shared" si="3"/>
        <v>18966</v>
      </c>
      <c r="J12" s="17">
        <f t="shared" si="3"/>
        <v>68404</v>
      </c>
      <c r="K12" s="11">
        <f aca="true" t="shared" si="4" ref="K12:K27">SUM(B12:J12)</f>
        <v>1134844</v>
      </c>
    </row>
    <row r="13" spans="1:13" ht="17.25" customHeight="1">
      <c r="A13" s="14" t="s">
        <v>20</v>
      </c>
      <c r="B13" s="13">
        <v>59770</v>
      </c>
      <c r="C13" s="13">
        <v>87376</v>
      </c>
      <c r="D13" s="13">
        <v>94566</v>
      </c>
      <c r="E13" s="13">
        <v>55626</v>
      </c>
      <c r="F13" s="13">
        <v>76670</v>
      </c>
      <c r="G13" s="13">
        <v>118234</v>
      </c>
      <c r="H13" s="13">
        <v>50365</v>
      </c>
      <c r="I13" s="13">
        <v>11264</v>
      </c>
      <c r="J13" s="13">
        <v>37839</v>
      </c>
      <c r="K13" s="11">
        <f t="shared" si="4"/>
        <v>591710</v>
      </c>
      <c r="L13" s="52"/>
      <c r="M13" s="53"/>
    </row>
    <row r="14" spans="1:12" ht="17.25" customHeight="1">
      <c r="A14" s="14" t="s">
        <v>21</v>
      </c>
      <c r="B14" s="13">
        <v>54117</v>
      </c>
      <c r="C14" s="13">
        <v>66774</v>
      </c>
      <c r="D14" s="13">
        <v>71932</v>
      </c>
      <c r="E14" s="13">
        <v>42670</v>
      </c>
      <c r="F14" s="13">
        <v>67127</v>
      </c>
      <c r="G14" s="13">
        <v>122133</v>
      </c>
      <c r="H14" s="13">
        <v>50018</v>
      </c>
      <c r="I14" s="13">
        <v>6898</v>
      </c>
      <c r="J14" s="13">
        <v>29165</v>
      </c>
      <c r="K14" s="11">
        <f t="shared" si="4"/>
        <v>510834</v>
      </c>
      <c r="L14" s="52"/>
    </row>
    <row r="15" spans="1:11" ht="17.25" customHeight="1">
      <c r="A15" s="14" t="s">
        <v>22</v>
      </c>
      <c r="B15" s="13">
        <v>3608</v>
      </c>
      <c r="C15" s="13">
        <v>5540</v>
      </c>
      <c r="D15" s="13">
        <v>3967</v>
      </c>
      <c r="E15" s="13">
        <v>3326</v>
      </c>
      <c r="F15" s="13">
        <v>3712</v>
      </c>
      <c r="G15" s="13">
        <v>5202</v>
      </c>
      <c r="H15" s="13">
        <v>4741</v>
      </c>
      <c r="I15" s="13">
        <v>804</v>
      </c>
      <c r="J15" s="13">
        <v>1400</v>
      </c>
      <c r="K15" s="11">
        <f t="shared" si="4"/>
        <v>32300</v>
      </c>
    </row>
    <row r="16" spans="1:11" ht="17.25" customHeight="1">
      <c r="A16" s="15" t="s">
        <v>95</v>
      </c>
      <c r="B16" s="13">
        <f>B17+B18+B19</f>
        <v>21674</v>
      </c>
      <c r="C16" s="13">
        <f aca="true" t="shared" si="5" ref="C16:J16">C17+C18+C19</f>
        <v>27297</v>
      </c>
      <c r="D16" s="13">
        <f t="shared" si="5"/>
        <v>30285</v>
      </c>
      <c r="E16" s="13">
        <f t="shared" si="5"/>
        <v>17444</v>
      </c>
      <c r="F16" s="13">
        <f t="shared" si="5"/>
        <v>29935</v>
      </c>
      <c r="G16" s="13">
        <f t="shared" si="5"/>
        <v>51790</v>
      </c>
      <c r="H16" s="13">
        <f t="shared" si="5"/>
        <v>16988</v>
      </c>
      <c r="I16" s="13">
        <f t="shared" si="5"/>
        <v>3821</v>
      </c>
      <c r="J16" s="13">
        <f t="shared" si="5"/>
        <v>12001</v>
      </c>
      <c r="K16" s="11">
        <f t="shared" si="4"/>
        <v>211235</v>
      </c>
    </row>
    <row r="17" spans="1:11" ht="17.25" customHeight="1">
      <c r="A17" s="14" t="s">
        <v>96</v>
      </c>
      <c r="B17" s="13">
        <v>12704</v>
      </c>
      <c r="C17" s="13">
        <v>17417</v>
      </c>
      <c r="D17" s="13">
        <v>18179</v>
      </c>
      <c r="E17" s="13">
        <v>10410</v>
      </c>
      <c r="F17" s="13">
        <v>17983</v>
      </c>
      <c r="G17" s="13">
        <v>28576</v>
      </c>
      <c r="H17" s="13">
        <v>10355</v>
      </c>
      <c r="I17" s="13">
        <v>2494</v>
      </c>
      <c r="J17" s="13">
        <v>7071</v>
      </c>
      <c r="K17" s="11">
        <f t="shared" si="4"/>
        <v>125189</v>
      </c>
    </row>
    <row r="18" spans="1:11" ht="17.25" customHeight="1">
      <c r="A18" s="14" t="s">
        <v>97</v>
      </c>
      <c r="B18" s="13">
        <v>7979</v>
      </c>
      <c r="C18" s="13">
        <v>8477</v>
      </c>
      <c r="D18" s="13">
        <v>11178</v>
      </c>
      <c r="E18" s="13">
        <v>6328</v>
      </c>
      <c r="F18" s="13">
        <v>11057</v>
      </c>
      <c r="G18" s="13">
        <v>21850</v>
      </c>
      <c r="H18" s="13">
        <v>5639</v>
      </c>
      <c r="I18" s="13">
        <v>1145</v>
      </c>
      <c r="J18" s="13">
        <v>4622</v>
      </c>
      <c r="K18" s="11">
        <f t="shared" si="4"/>
        <v>78275</v>
      </c>
    </row>
    <row r="19" spans="1:11" ht="17.25" customHeight="1">
      <c r="A19" s="14" t="s">
        <v>98</v>
      </c>
      <c r="B19" s="13">
        <v>991</v>
      </c>
      <c r="C19" s="13">
        <v>1403</v>
      </c>
      <c r="D19" s="13">
        <v>928</v>
      </c>
      <c r="E19" s="13">
        <v>706</v>
      </c>
      <c r="F19" s="13">
        <v>895</v>
      </c>
      <c r="G19" s="13">
        <v>1364</v>
      </c>
      <c r="H19" s="13">
        <v>994</v>
      </c>
      <c r="I19" s="13">
        <v>182</v>
      </c>
      <c r="J19" s="13">
        <v>308</v>
      </c>
      <c r="K19" s="11">
        <f t="shared" si="4"/>
        <v>7771</v>
      </c>
    </row>
    <row r="20" spans="1:11" ht="17.25" customHeight="1">
      <c r="A20" s="16" t="s">
        <v>23</v>
      </c>
      <c r="B20" s="11">
        <f>+B21+B22+B23</f>
        <v>87515</v>
      </c>
      <c r="C20" s="11">
        <f aca="true" t="shared" si="6" ref="C20:J20">+C21+C22+C23</f>
        <v>99406</v>
      </c>
      <c r="D20" s="11">
        <f t="shared" si="6"/>
        <v>123154</v>
      </c>
      <c r="E20" s="11">
        <f t="shared" si="6"/>
        <v>65413</v>
      </c>
      <c r="F20" s="11">
        <f t="shared" si="6"/>
        <v>120521</v>
      </c>
      <c r="G20" s="11">
        <f t="shared" si="6"/>
        <v>212689</v>
      </c>
      <c r="H20" s="11">
        <f t="shared" si="6"/>
        <v>65329</v>
      </c>
      <c r="I20" s="11">
        <f t="shared" si="6"/>
        <v>15651</v>
      </c>
      <c r="J20" s="11">
        <f t="shared" si="6"/>
        <v>45623</v>
      </c>
      <c r="K20" s="11">
        <f t="shared" si="4"/>
        <v>835301</v>
      </c>
    </row>
    <row r="21" spans="1:12" ht="17.25" customHeight="1">
      <c r="A21" s="12" t="s">
        <v>24</v>
      </c>
      <c r="B21" s="13">
        <v>48898</v>
      </c>
      <c r="C21" s="13">
        <v>60557</v>
      </c>
      <c r="D21" s="13">
        <v>75329</v>
      </c>
      <c r="E21" s="13">
        <v>39978</v>
      </c>
      <c r="F21" s="13">
        <v>68133</v>
      </c>
      <c r="G21" s="13">
        <v>107868</v>
      </c>
      <c r="H21" s="13">
        <v>35981</v>
      </c>
      <c r="I21" s="13">
        <v>10103</v>
      </c>
      <c r="J21" s="13">
        <v>27013</v>
      </c>
      <c r="K21" s="11">
        <f t="shared" si="4"/>
        <v>473860</v>
      </c>
      <c r="L21" s="52"/>
    </row>
    <row r="22" spans="1:12" ht="17.25" customHeight="1">
      <c r="A22" s="12" t="s">
        <v>25</v>
      </c>
      <c r="B22" s="13">
        <v>36911</v>
      </c>
      <c r="C22" s="13">
        <v>36701</v>
      </c>
      <c r="D22" s="13">
        <v>45826</v>
      </c>
      <c r="E22" s="13">
        <v>24244</v>
      </c>
      <c r="F22" s="13">
        <v>50569</v>
      </c>
      <c r="G22" s="13">
        <v>101959</v>
      </c>
      <c r="H22" s="13">
        <v>27751</v>
      </c>
      <c r="I22" s="13">
        <v>5193</v>
      </c>
      <c r="J22" s="13">
        <v>18010</v>
      </c>
      <c r="K22" s="11">
        <f t="shared" si="4"/>
        <v>347164</v>
      </c>
      <c r="L22" s="52"/>
    </row>
    <row r="23" spans="1:11" ht="17.25" customHeight="1">
      <c r="A23" s="12" t="s">
        <v>26</v>
      </c>
      <c r="B23" s="13">
        <v>1706</v>
      </c>
      <c r="C23" s="13">
        <v>2148</v>
      </c>
      <c r="D23" s="13">
        <v>1999</v>
      </c>
      <c r="E23" s="13">
        <v>1191</v>
      </c>
      <c r="F23" s="13">
        <v>1819</v>
      </c>
      <c r="G23" s="13">
        <v>2862</v>
      </c>
      <c r="H23" s="13">
        <v>1597</v>
      </c>
      <c r="I23" s="13">
        <v>355</v>
      </c>
      <c r="J23" s="13">
        <v>600</v>
      </c>
      <c r="K23" s="11">
        <f t="shared" si="4"/>
        <v>14277</v>
      </c>
    </row>
    <row r="24" spans="1:11" ht="17.25" customHeight="1">
      <c r="A24" s="16" t="s">
        <v>27</v>
      </c>
      <c r="B24" s="13">
        <f>+B25+B26</f>
        <v>86209</v>
      </c>
      <c r="C24" s="13">
        <f aca="true" t="shared" si="7" ref="C24:J24">+C25+C26</f>
        <v>120370</v>
      </c>
      <c r="D24" s="13">
        <f t="shared" si="7"/>
        <v>129805</v>
      </c>
      <c r="E24" s="13">
        <f t="shared" si="7"/>
        <v>69282</v>
      </c>
      <c r="F24" s="13">
        <f t="shared" si="7"/>
        <v>95764</v>
      </c>
      <c r="G24" s="13">
        <f t="shared" si="7"/>
        <v>127939</v>
      </c>
      <c r="H24" s="13">
        <f t="shared" si="7"/>
        <v>55709</v>
      </c>
      <c r="I24" s="13">
        <f t="shared" si="7"/>
        <v>17622</v>
      </c>
      <c r="J24" s="13">
        <f t="shared" si="7"/>
        <v>57413</v>
      </c>
      <c r="K24" s="11">
        <f t="shared" si="4"/>
        <v>760113</v>
      </c>
    </row>
    <row r="25" spans="1:12" ht="17.25" customHeight="1">
      <c r="A25" s="12" t="s">
        <v>131</v>
      </c>
      <c r="B25" s="13">
        <v>42568</v>
      </c>
      <c r="C25" s="13">
        <v>62040</v>
      </c>
      <c r="D25" s="13">
        <v>71416</v>
      </c>
      <c r="E25" s="13">
        <v>37665</v>
      </c>
      <c r="F25" s="13">
        <v>46793</v>
      </c>
      <c r="G25" s="13">
        <v>59692</v>
      </c>
      <c r="H25" s="13">
        <v>27515</v>
      </c>
      <c r="I25" s="13">
        <v>11137</v>
      </c>
      <c r="J25" s="13">
        <v>30550</v>
      </c>
      <c r="K25" s="11">
        <f t="shared" si="4"/>
        <v>389376</v>
      </c>
      <c r="L25" s="52"/>
    </row>
    <row r="26" spans="1:12" ht="17.25" customHeight="1">
      <c r="A26" s="12" t="s">
        <v>132</v>
      </c>
      <c r="B26" s="13">
        <v>43641</v>
      </c>
      <c r="C26" s="13">
        <v>58330</v>
      </c>
      <c r="D26" s="13">
        <v>58389</v>
      </c>
      <c r="E26" s="13">
        <v>31617</v>
      </c>
      <c r="F26" s="13">
        <v>48971</v>
      </c>
      <c r="G26" s="13">
        <v>68247</v>
      </c>
      <c r="H26" s="13">
        <v>28194</v>
      </c>
      <c r="I26" s="13">
        <v>6485</v>
      </c>
      <c r="J26" s="13">
        <v>26863</v>
      </c>
      <c r="K26" s="11">
        <f t="shared" si="4"/>
        <v>370737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3036</v>
      </c>
      <c r="I27" s="11">
        <v>0</v>
      </c>
      <c r="J27" s="11">
        <v>0</v>
      </c>
      <c r="K27" s="11">
        <f t="shared" si="4"/>
        <v>3036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22719.84</v>
      </c>
      <c r="I35" s="19">
        <v>0</v>
      </c>
      <c r="J35" s="19">
        <v>0</v>
      </c>
      <c r="K35" s="23">
        <f>SUM(B35:J35)</f>
        <v>22719.84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963385.9500000001</v>
      </c>
      <c r="C47" s="22">
        <f aca="true" t="shared" si="12" ref="C47:H47">+C48+C57</f>
        <v>1412395.82</v>
      </c>
      <c r="D47" s="22">
        <f t="shared" si="12"/>
        <v>1740653.15</v>
      </c>
      <c r="E47" s="22">
        <f t="shared" si="12"/>
        <v>851334.41</v>
      </c>
      <c r="F47" s="22">
        <f t="shared" si="12"/>
        <v>1267818.7400000002</v>
      </c>
      <c r="G47" s="22">
        <f t="shared" si="12"/>
        <v>1703907.6600000001</v>
      </c>
      <c r="H47" s="22">
        <f t="shared" si="12"/>
        <v>824607.85</v>
      </c>
      <c r="I47" s="22">
        <f>+I48+I57</f>
        <v>311518.62</v>
      </c>
      <c r="J47" s="22">
        <f>+J48+J57</f>
        <v>604870.2500000001</v>
      </c>
      <c r="K47" s="22">
        <f>SUM(B47:J47)</f>
        <v>9680492.45</v>
      </c>
    </row>
    <row r="48" spans="1:11" ht="17.25" customHeight="1">
      <c r="A48" s="16" t="s">
        <v>113</v>
      </c>
      <c r="B48" s="23">
        <f>SUM(B49:B56)</f>
        <v>944533.4600000001</v>
      </c>
      <c r="C48" s="23">
        <f aca="true" t="shared" si="13" ref="C48:J48">SUM(C49:C56)</f>
        <v>1388406.31</v>
      </c>
      <c r="D48" s="23">
        <f t="shared" si="13"/>
        <v>1714780.3699999999</v>
      </c>
      <c r="E48" s="23">
        <f t="shared" si="13"/>
        <v>828617.62</v>
      </c>
      <c r="F48" s="23">
        <f t="shared" si="13"/>
        <v>1243997.4300000002</v>
      </c>
      <c r="G48" s="23">
        <f t="shared" si="13"/>
        <v>1674080.09</v>
      </c>
      <c r="H48" s="23">
        <f t="shared" si="13"/>
        <v>804320.6</v>
      </c>
      <c r="I48" s="23">
        <f t="shared" si="13"/>
        <v>311518.62</v>
      </c>
      <c r="J48" s="23">
        <f t="shared" si="13"/>
        <v>590800.4500000001</v>
      </c>
      <c r="K48" s="23">
        <f aca="true" t="shared" si="14" ref="K48:K57">SUM(B48:J48)</f>
        <v>9501054.949999997</v>
      </c>
    </row>
    <row r="49" spans="1:11" ht="17.25" customHeight="1">
      <c r="A49" s="34" t="s">
        <v>44</v>
      </c>
      <c r="B49" s="23">
        <f aca="true" t="shared" si="15" ref="B49:H49">ROUND(B30*B7,2)</f>
        <v>942069.31</v>
      </c>
      <c r="C49" s="23">
        <f t="shared" si="15"/>
        <v>1381744.19</v>
      </c>
      <c r="D49" s="23">
        <f t="shared" si="15"/>
        <v>1710838.95</v>
      </c>
      <c r="E49" s="23">
        <f t="shared" si="15"/>
        <v>826444.1</v>
      </c>
      <c r="F49" s="23">
        <f t="shared" si="15"/>
        <v>1240695.56</v>
      </c>
      <c r="G49" s="23">
        <f t="shared" si="15"/>
        <v>1669269.26</v>
      </c>
      <c r="H49" s="23">
        <f t="shared" si="15"/>
        <v>779143.24</v>
      </c>
      <c r="I49" s="23">
        <f>ROUND(I30*I7,2)</f>
        <v>310452.9</v>
      </c>
      <c r="J49" s="23">
        <f>ROUND(J30*J7,2)</f>
        <v>588583.41</v>
      </c>
      <c r="K49" s="23">
        <f t="shared" si="14"/>
        <v>9449240.92</v>
      </c>
    </row>
    <row r="50" spans="1:11" ht="17.25" customHeight="1">
      <c r="A50" s="34" t="s">
        <v>45</v>
      </c>
      <c r="B50" s="19">
        <v>0</v>
      </c>
      <c r="C50" s="23">
        <f>ROUND(C31*C7,2)</f>
        <v>3071.32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3071.32</v>
      </c>
    </row>
    <row r="51" spans="1:11" ht="17.25" customHeight="1">
      <c r="A51" s="67" t="s">
        <v>106</v>
      </c>
      <c r="B51" s="68">
        <f aca="true" t="shared" si="16" ref="B51:H51">ROUND(B32*B7,2)</f>
        <v>-1627.53</v>
      </c>
      <c r="C51" s="68">
        <f t="shared" si="16"/>
        <v>-2182.92</v>
      </c>
      <c r="D51" s="68">
        <f t="shared" si="16"/>
        <v>-2444.34</v>
      </c>
      <c r="E51" s="68">
        <f t="shared" si="16"/>
        <v>-1271.88</v>
      </c>
      <c r="F51" s="68">
        <f t="shared" si="16"/>
        <v>-1979.65</v>
      </c>
      <c r="G51" s="68">
        <f t="shared" si="16"/>
        <v>-2619.25</v>
      </c>
      <c r="H51" s="68">
        <f t="shared" si="16"/>
        <v>-1257.52</v>
      </c>
      <c r="I51" s="19">
        <v>0</v>
      </c>
      <c r="J51" s="19">
        <v>0</v>
      </c>
      <c r="K51" s="68">
        <f>SUM(B51:J51)</f>
        <v>-13383.09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22719.84</v>
      </c>
      <c r="I53" s="31">
        <f>+I35</f>
        <v>0</v>
      </c>
      <c r="J53" s="31">
        <f>+J35</f>
        <v>0</v>
      </c>
      <c r="K53" s="23">
        <f t="shared" si="14"/>
        <v>22719.84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18852.49</v>
      </c>
      <c r="C57" s="36">
        <v>23989.51</v>
      </c>
      <c r="D57" s="36">
        <v>25872.78</v>
      </c>
      <c r="E57" s="36">
        <v>22716.79</v>
      </c>
      <c r="F57" s="36">
        <v>23821.31</v>
      </c>
      <c r="G57" s="36">
        <v>29827.57</v>
      </c>
      <c r="H57" s="36">
        <v>20287.25</v>
      </c>
      <c r="I57" s="19">
        <v>0</v>
      </c>
      <c r="J57" s="36">
        <v>14069.8</v>
      </c>
      <c r="K57" s="36">
        <f t="shared" si="14"/>
        <v>179437.5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-99468.8</v>
      </c>
      <c r="C61" s="35">
        <f t="shared" si="17"/>
        <v>-147269.38999999998</v>
      </c>
      <c r="D61" s="35">
        <f t="shared" si="17"/>
        <v>-134680.75999999998</v>
      </c>
      <c r="E61" s="35">
        <f t="shared" si="17"/>
        <v>-90873.2</v>
      </c>
      <c r="F61" s="35">
        <f t="shared" si="17"/>
        <v>-104781.84999999999</v>
      </c>
      <c r="G61" s="35">
        <f t="shared" si="17"/>
        <v>-127753.41</v>
      </c>
      <c r="H61" s="35">
        <f t="shared" si="17"/>
        <v>-103314.4</v>
      </c>
      <c r="I61" s="35">
        <f t="shared" si="17"/>
        <v>-22795.48</v>
      </c>
      <c r="J61" s="35">
        <f t="shared" si="17"/>
        <v>-49035.2</v>
      </c>
      <c r="K61" s="35">
        <f>SUM(B61:J61)</f>
        <v>-879972.49</v>
      </c>
    </row>
    <row r="62" spans="1:11" ht="18.75" customHeight="1">
      <c r="A62" s="16" t="s">
        <v>75</v>
      </c>
      <c r="B62" s="35">
        <f aca="true" t="shared" si="18" ref="B62:J62">B63+B64+B65+B66+B67+B68</f>
        <v>-99468.8</v>
      </c>
      <c r="C62" s="35">
        <f t="shared" si="18"/>
        <v>-147177.8</v>
      </c>
      <c r="D62" s="35">
        <f t="shared" si="18"/>
        <v>-133600.4</v>
      </c>
      <c r="E62" s="35">
        <f t="shared" si="18"/>
        <v>-90873.2</v>
      </c>
      <c r="F62" s="35">
        <f t="shared" si="18"/>
        <v>-104401.2</v>
      </c>
      <c r="G62" s="35">
        <f t="shared" si="18"/>
        <v>-127740.8</v>
      </c>
      <c r="H62" s="35">
        <f t="shared" si="18"/>
        <v>-103314.4</v>
      </c>
      <c r="I62" s="35">
        <f t="shared" si="18"/>
        <v>-20520</v>
      </c>
      <c r="J62" s="35">
        <f t="shared" si="18"/>
        <v>-49035.2</v>
      </c>
      <c r="K62" s="35">
        <f aca="true" t="shared" si="19" ref="K62:K91">SUM(B62:J62)</f>
        <v>-876131.8</v>
      </c>
    </row>
    <row r="63" spans="1:11" ht="18.75" customHeight="1">
      <c r="A63" s="12" t="s">
        <v>76</v>
      </c>
      <c r="B63" s="35">
        <f>-ROUND(B9*$D$3,2)</f>
        <v>-99468.8</v>
      </c>
      <c r="C63" s="35">
        <f aca="true" t="shared" si="20" ref="C63:J63">-ROUND(C9*$D$3,2)</f>
        <v>-147177.8</v>
      </c>
      <c r="D63" s="35">
        <f t="shared" si="20"/>
        <v>-133600.4</v>
      </c>
      <c r="E63" s="35">
        <f t="shared" si="20"/>
        <v>-90873.2</v>
      </c>
      <c r="F63" s="35">
        <f t="shared" si="20"/>
        <v>-104401.2</v>
      </c>
      <c r="G63" s="35">
        <f t="shared" si="20"/>
        <v>-127740.8</v>
      </c>
      <c r="H63" s="35">
        <f t="shared" si="20"/>
        <v>-103314.4</v>
      </c>
      <c r="I63" s="35">
        <f t="shared" si="20"/>
        <v>-20520</v>
      </c>
      <c r="J63" s="35">
        <f t="shared" si="20"/>
        <v>-49035.2</v>
      </c>
      <c r="K63" s="35">
        <f t="shared" si="19"/>
        <v>-876131.8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4" customFormat="1" ht="18.75" customHeight="1">
      <c r="A69" s="65" t="s">
        <v>80</v>
      </c>
      <c r="B69" s="19">
        <v>0</v>
      </c>
      <c r="C69" s="68">
        <f aca="true" t="shared" si="21" ref="B69:J69">SUM(C70:C99)</f>
        <v>-91.59</v>
      </c>
      <c r="D69" s="68">
        <f t="shared" si="21"/>
        <v>-1080.36</v>
      </c>
      <c r="E69" s="19">
        <v>0</v>
      </c>
      <c r="F69" s="68">
        <f t="shared" si="21"/>
        <v>-380.65</v>
      </c>
      <c r="G69" s="68">
        <f t="shared" si="21"/>
        <v>-12.61</v>
      </c>
      <c r="H69" s="19">
        <v>0</v>
      </c>
      <c r="I69" s="68">
        <f t="shared" si="21"/>
        <v>-2275.48</v>
      </c>
      <c r="J69" s="19">
        <v>0</v>
      </c>
      <c r="K69" s="68">
        <f t="shared" si="19"/>
        <v>-3840.6899999999996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-91.59</v>
      </c>
      <c r="D71" s="35">
        <v>-12.61</v>
      </c>
      <c r="E71" s="19">
        <v>0</v>
      </c>
      <c r="F71" s="19">
        <v>0</v>
      </c>
      <c r="G71" s="35">
        <v>-12.61</v>
      </c>
      <c r="H71" s="19">
        <v>0</v>
      </c>
      <c r="I71" s="19">
        <v>0</v>
      </c>
      <c r="J71" s="19">
        <v>0</v>
      </c>
      <c r="K71" s="68">
        <f t="shared" si="19"/>
        <v>-116.81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8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59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863917.15</v>
      </c>
      <c r="C104" s="24">
        <f t="shared" si="22"/>
        <v>1265126.43</v>
      </c>
      <c r="D104" s="24">
        <f t="shared" si="22"/>
        <v>1605972.39</v>
      </c>
      <c r="E104" s="24">
        <f t="shared" si="22"/>
        <v>760461.2100000001</v>
      </c>
      <c r="F104" s="24">
        <f t="shared" si="22"/>
        <v>1163036.8900000004</v>
      </c>
      <c r="G104" s="24">
        <f t="shared" si="22"/>
        <v>1576154.25</v>
      </c>
      <c r="H104" s="24">
        <f t="shared" si="22"/>
        <v>721293.45</v>
      </c>
      <c r="I104" s="24">
        <f>+I105+I106</f>
        <v>288723.14</v>
      </c>
      <c r="J104" s="24">
        <f>+J105+J106</f>
        <v>555835.0500000002</v>
      </c>
      <c r="K104" s="48">
        <f>SUM(B104:J104)</f>
        <v>8800519.96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845064.66</v>
      </c>
      <c r="C105" s="24">
        <f t="shared" si="23"/>
        <v>1241136.92</v>
      </c>
      <c r="D105" s="24">
        <f t="shared" si="23"/>
        <v>1580099.6099999999</v>
      </c>
      <c r="E105" s="24">
        <f t="shared" si="23"/>
        <v>737744.42</v>
      </c>
      <c r="F105" s="24">
        <f t="shared" si="23"/>
        <v>1139215.5800000003</v>
      </c>
      <c r="G105" s="24">
        <f t="shared" si="23"/>
        <v>1546326.68</v>
      </c>
      <c r="H105" s="24">
        <f t="shared" si="23"/>
        <v>701006.2</v>
      </c>
      <c r="I105" s="24">
        <f t="shared" si="23"/>
        <v>288723.14</v>
      </c>
      <c r="J105" s="24">
        <f t="shared" si="23"/>
        <v>541765.2500000001</v>
      </c>
      <c r="K105" s="48">
        <f>SUM(B105:J105)</f>
        <v>8621082.46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18852.49</v>
      </c>
      <c r="C106" s="24">
        <f t="shared" si="24"/>
        <v>23989.51</v>
      </c>
      <c r="D106" s="24">
        <f t="shared" si="24"/>
        <v>25872.78</v>
      </c>
      <c r="E106" s="24">
        <f t="shared" si="24"/>
        <v>22716.79</v>
      </c>
      <c r="F106" s="24">
        <f t="shared" si="24"/>
        <v>23821.31</v>
      </c>
      <c r="G106" s="24">
        <f t="shared" si="24"/>
        <v>29827.57</v>
      </c>
      <c r="H106" s="24">
        <f t="shared" si="24"/>
        <v>20287.25</v>
      </c>
      <c r="I106" s="19">
        <f t="shared" si="24"/>
        <v>0</v>
      </c>
      <c r="J106" s="24">
        <f t="shared" si="24"/>
        <v>14069.8</v>
      </c>
      <c r="K106" s="48">
        <f>SUM(B106:J106)</f>
        <v>179437.5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8800519.930000002</v>
      </c>
      <c r="L112" s="54"/>
    </row>
    <row r="113" spans="1:11" ht="18.75" customHeight="1">
      <c r="A113" s="26" t="s">
        <v>71</v>
      </c>
      <c r="B113" s="27">
        <v>116793.39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116793.39</v>
      </c>
    </row>
    <row r="114" spans="1:11" ht="18.75" customHeight="1">
      <c r="A114" s="26" t="s">
        <v>72</v>
      </c>
      <c r="B114" s="27">
        <v>747123.76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747123.76</v>
      </c>
    </row>
    <row r="115" spans="1:11" ht="18.75" customHeight="1">
      <c r="A115" s="26" t="s">
        <v>73</v>
      </c>
      <c r="B115" s="40">
        <v>0</v>
      </c>
      <c r="C115" s="27">
        <f>+C104</f>
        <v>1265126.43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1265126.43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1605972.39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1605972.39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760461.2100000001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760461.2100000001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235484.98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235484.98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435516.11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435516.11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58906.03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58906.03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433129.76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433129.76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492081.12</v>
      </c>
      <c r="H122" s="40">
        <v>0</v>
      </c>
      <c r="I122" s="40">
        <v>0</v>
      </c>
      <c r="J122" s="40">
        <v>0</v>
      </c>
      <c r="K122" s="41">
        <f t="shared" si="25"/>
        <v>492081.12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40297.63</v>
      </c>
      <c r="H123" s="40">
        <v>0</v>
      </c>
      <c r="I123" s="40">
        <v>0</v>
      </c>
      <c r="J123" s="40">
        <v>0</v>
      </c>
      <c r="K123" s="41">
        <f t="shared" si="25"/>
        <v>40297.63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243448.2</v>
      </c>
      <c r="H124" s="40">
        <v>0</v>
      </c>
      <c r="I124" s="40">
        <v>0</v>
      </c>
      <c r="J124" s="40">
        <v>0</v>
      </c>
      <c r="K124" s="41">
        <f t="shared" si="25"/>
        <v>243448.2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212099.83</v>
      </c>
      <c r="H125" s="40">
        <v>0</v>
      </c>
      <c r="I125" s="40">
        <v>0</v>
      </c>
      <c r="J125" s="40">
        <v>0</v>
      </c>
      <c r="K125" s="41">
        <f t="shared" si="25"/>
        <v>212099.83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588227.46</v>
      </c>
      <c r="H126" s="40">
        <v>0</v>
      </c>
      <c r="I126" s="40">
        <v>0</v>
      </c>
      <c r="J126" s="40">
        <v>0</v>
      </c>
      <c r="K126" s="41">
        <f t="shared" si="25"/>
        <v>588227.46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258970.28</v>
      </c>
      <c r="I127" s="40">
        <v>0</v>
      </c>
      <c r="J127" s="40">
        <v>0</v>
      </c>
      <c r="K127" s="41">
        <f t="shared" si="25"/>
        <v>258970.28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462323.16</v>
      </c>
      <c r="I128" s="40">
        <v>0</v>
      </c>
      <c r="J128" s="40">
        <v>0</v>
      </c>
      <c r="K128" s="41">
        <f t="shared" si="25"/>
        <v>462323.16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288723.14</v>
      </c>
      <c r="J129" s="40">
        <v>0</v>
      </c>
      <c r="K129" s="41">
        <f t="shared" si="25"/>
        <v>288723.14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555835.05</v>
      </c>
      <c r="K130" s="44">
        <f t="shared" si="25"/>
        <v>555835.05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2016-09-06T12:24:09Z</dcterms:modified>
  <cp:category/>
  <cp:version/>
  <cp:contentType/>
  <cp:contentStatus/>
</cp:coreProperties>
</file>