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<sst xmlns="http://schemas.openxmlformats.org/spreadsheetml/2006/main" count="135" uniqueCount="135">
  <si>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</si>
  <si>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</si>
  <si>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</si>
  <si>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</si>
  <si>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</si>
  <si>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</si>
  <si>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</si>
  <si>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</si>
  <si>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</si>
  <si>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</si>
  <si>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</si>
  <si>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</si>
  <si>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</si>
  <si>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</si>
  <si>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</si>
  <si>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</si>
  <si>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</si>
  <si>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</si>
  <si>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</si>
  <si>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</si>
  <si>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</si>
  <si>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</si>
  <si>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</si>
  <si>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</si>
  <si>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</si>
  <si>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</si>
  <si>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</si>
  <si>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</si>
  <si>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</si>
  <si>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</si>
  <si>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</si>
  <si>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</si>
  <si>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</si>
  <si>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</si>
  <si>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</si>
  <si>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</si>
  <si>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</si>
  <si>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</si>
  <si>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</si>
  <si>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</si>
  <si>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</si>
  <si>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</si>
  <si>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</si>
  <si>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</si>
  <si>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</si>
  <si>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</si>
  <si>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</si>
  <si>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</si>
  <si>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</si>
  <si>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</si>
  <si>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</si>
  <si>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</si>
  <si>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</si>
  <si>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</si>
  <si>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</si>
  <si>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</si>
  <si>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</si>
  <si>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</si>
  <si>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</si>
  <si>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</si>
  <si>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</si>
  <si>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</si>
  <si>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</si>
  <si>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</si>
  <si>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</si>
  <si>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</si>
  <si>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</si>
  <si>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</si>
  <si>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</si>
  <si>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</si>
  <si>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</si>
  <si>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</si>
  <si>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</si>
  <si>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</si>
  <si>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</si>
  <si>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</si>
  <si>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</si>
  <si>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</si>
  <si>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</si>
  <si>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</si>
  <si>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</si>
  <si>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</si>
  <si>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</si>
  <si>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</si>
  <si>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</si>
  <si>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</si>
  <si>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</si>
  <si>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</si>
  <si>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</si>
  <si>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</si>
  <si>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</si>
  <si>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</si>
  <si>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</si>
  <si>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</si>
  <si>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</si>
  <si>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</si>
  <si>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</si>
  <si>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</si>
  <si>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</si>
  <si>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</si>
  <si>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</si>
  <si>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</si>
  <si>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</si>
  <si>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</si>
  <si>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</si>
  <si>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</si>
  <si>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</si>
  <si>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</si>
  <si>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</si>
  <si>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</si>
  <si>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</si>
  <si>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</si>
  <si>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</si>
  <si>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</si>
  <si>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</si>
  <si>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</si>
  <si>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</si>
  <si>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</si>
  <si>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</si>
  <si>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</si>
  <si>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</si>
  <si>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</si>
  <si>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</si>
  <si>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</si>
  <si>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</si>
  <si>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</si>
  <si>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</si>
  <si>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</si>
  <si>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</si>
  <si>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</si>
  <si>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</si>
  <si>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</si>
  <si>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26/08/16 - VENCIMENTO 06/09/16</t>
  </si>
  <si>
    <t>6.3. Revisão de Remuneração pelo Transporte Coletivo ¹</t>
  </si>
  <si>
    <t xml:space="preserve">  ¹  Ajuste dos valores da energia para tração de maio/16.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</si>
</sst>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609103</v>
      </c>
      <c r="C7" s="9">
        <f t="shared" si="0"/>
        <v>773438</v>
      </c>
      <c r="D7" s="9">
        <f t="shared" si="0"/>
        <v>808303</v>
      </c>
      <c r="E7" s="9">
        <f t="shared" si="0"/>
        <v>533003</v>
      </c>
      <c r="F7" s="9">
        <f t="shared" si="0"/>
        <v>733850</v>
      </c>
      <c r="G7" s="9">
        <f t="shared" si="0"/>
        <v>1225611</v>
      </c>
      <c r="H7" s="9">
        <f t="shared" si="0"/>
        <v>561979</v>
      </c>
      <c r="I7" s="9">
        <f t="shared" si="0"/>
        <v>122509</v>
      </c>
      <c r="J7" s="9">
        <f t="shared" si="0"/>
        <v>317935</v>
      </c>
      <c r="K7" s="9">
        <f t="shared" si="0"/>
        <v>5685731</v>
      </c>
      <c r="L7" s="52"/>
    </row>
    <row r="8" spans="1:11" ht="17.25" customHeight="1">
      <c r="A8" s="10" t="s">
        <v>99</v>
      </c>
      <c r="B8" s="11">
        <f>B9+B12+B16</f>
        <v>298175</v>
      </c>
      <c r="C8" s="11">
        <f aca="true" t="shared" si="1" ref="C8:J8">C9+C12+C16</f>
        <v>387086</v>
      </c>
      <c r="D8" s="11">
        <f t="shared" si="1"/>
        <v>380875</v>
      </c>
      <c r="E8" s="11">
        <f t="shared" si="1"/>
        <v>270254</v>
      </c>
      <c r="F8" s="11">
        <f t="shared" si="1"/>
        <v>359147</v>
      </c>
      <c r="G8" s="11">
        <f t="shared" si="1"/>
        <v>602053</v>
      </c>
      <c r="H8" s="11">
        <f t="shared" si="1"/>
        <v>301407</v>
      </c>
      <c r="I8" s="11">
        <f t="shared" si="1"/>
        <v>55846</v>
      </c>
      <c r="J8" s="11">
        <f t="shared" si="1"/>
        <v>148803</v>
      </c>
      <c r="K8" s="11">
        <f>SUM(B8:J8)</f>
        <v>2803646</v>
      </c>
    </row>
    <row r="9" spans="1:11" ht="17.25" customHeight="1">
      <c r="A9" s="15" t="s">
        <v>17</v>
      </c>
      <c r="B9" s="13">
        <f>+B10+B11</f>
        <v>37047</v>
      </c>
      <c r="C9" s="13">
        <f aca="true" t="shared" si="2" ref="C9:J9">+C10+C11</f>
        <v>50046</v>
      </c>
      <c r="D9" s="13">
        <f t="shared" si="2"/>
        <v>43562</v>
      </c>
      <c r="E9" s="13">
        <f t="shared" si="2"/>
        <v>34001</v>
      </c>
      <c r="F9" s="13">
        <f t="shared" si="2"/>
        <v>39548</v>
      </c>
      <c r="G9" s="13">
        <f t="shared" si="2"/>
        <v>51549</v>
      </c>
      <c r="H9" s="13">
        <f t="shared" si="2"/>
        <v>46757</v>
      </c>
      <c r="I9" s="13">
        <f t="shared" si="2"/>
        <v>8086</v>
      </c>
      <c r="J9" s="13">
        <f t="shared" si="2"/>
        <v>15985</v>
      </c>
      <c r="K9" s="11">
        <f>SUM(B9:J9)</f>
        <v>326581</v>
      </c>
    </row>
    <row r="10" spans="1:11" ht="17.25" customHeight="1">
      <c r="A10" s="29" t="s">
        <v>18</v>
      </c>
      <c r="B10" s="13">
        <v>37047</v>
      </c>
      <c r="C10" s="13">
        <v>50046</v>
      </c>
      <c r="D10" s="13">
        <v>43562</v>
      </c>
      <c r="E10" s="13">
        <v>34001</v>
      </c>
      <c r="F10" s="13">
        <v>39548</v>
      </c>
      <c r="G10" s="13">
        <v>51549</v>
      </c>
      <c r="H10" s="13">
        <v>46757</v>
      </c>
      <c r="I10" s="13">
        <v>8086</v>
      </c>
      <c r="J10" s="13">
        <v>15985</v>
      </c>
      <c r="K10" s="11">
        <f>SUM(B10:J10)</f>
        <v>326581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223788</v>
      </c>
      <c r="C12" s="17">
        <f t="shared" si="3"/>
        <v>291698</v>
      </c>
      <c r="D12" s="17">
        <f t="shared" si="3"/>
        <v>291398</v>
      </c>
      <c r="E12" s="17">
        <f t="shared" si="3"/>
        <v>204299</v>
      </c>
      <c r="F12" s="17">
        <f t="shared" si="3"/>
        <v>270622</v>
      </c>
      <c r="G12" s="17">
        <f t="shared" si="3"/>
        <v>463436</v>
      </c>
      <c r="H12" s="17">
        <f t="shared" si="3"/>
        <v>221635</v>
      </c>
      <c r="I12" s="17">
        <f t="shared" si="3"/>
        <v>40553</v>
      </c>
      <c r="J12" s="17">
        <f t="shared" si="3"/>
        <v>114334</v>
      </c>
      <c r="K12" s="11">
        <f aca="true" t="shared" si="4" ref="K12:K27">SUM(B12:J12)</f>
        <v>2121763</v>
      </c>
    </row>
    <row r="13" spans="1:13" ht="17.25" customHeight="1">
      <c r="A13" s="14" t="s">
        <v>20</v>
      </c>
      <c r="B13" s="13">
        <v>110502</v>
      </c>
      <c r="C13" s="13">
        <v>154073</v>
      </c>
      <c r="D13" s="13">
        <v>158706</v>
      </c>
      <c r="E13" s="13">
        <v>107723</v>
      </c>
      <c r="F13" s="13">
        <v>141257</v>
      </c>
      <c r="G13" s="13">
        <v>228135</v>
      </c>
      <c r="H13" s="13">
        <v>104976</v>
      </c>
      <c r="I13" s="13">
        <v>23174</v>
      </c>
      <c r="J13" s="13">
        <v>62332</v>
      </c>
      <c r="K13" s="11">
        <f t="shared" si="4"/>
        <v>1090878</v>
      </c>
      <c r="L13" s="52"/>
      <c r="M13" s="53"/>
    </row>
    <row r="14" spans="1:12" ht="17.25" customHeight="1">
      <c r="A14" s="14" t="s">
        <v>21</v>
      </c>
      <c r="B14" s="13">
        <v>103486</v>
      </c>
      <c r="C14" s="13">
        <v>122933</v>
      </c>
      <c r="D14" s="13">
        <v>122317</v>
      </c>
      <c r="E14" s="13">
        <v>87628</v>
      </c>
      <c r="F14" s="13">
        <v>119518</v>
      </c>
      <c r="G14" s="13">
        <v>220566</v>
      </c>
      <c r="H14" s="13">
        <v>100891</v>
      </c>
      <c r="I14" s="13">
        <v>14883</v>
      </c>
      <c r="J14" s="13">
        <v>48629</v>
      </c>
      <c r="K14" s="11">
        <f t="shared" si="4"/>
        <v>940851</v>
      </c>
      <c r="L14" s="52"/>
    </row>
    <row r="15" spans="1:11" ht="17.25" customHeight="1">
      <c r="A15" s="14" t="s">
        <v>22</v>
      </c>
      <c r="B15" s="13">
        <v>9800</v>
      </c>
      <c r="C15" s="13">
        <v>14692</v>
      </c>
      <c r="D15" s="13">
        <v>10375</v>
      </c>
      <c r="E15" s="13">
        <v>8948</v>
      </c>
      <c r="F15" s="13">
        <v>9847</v>
      </c>
      <c r="G15" s="13">
        <v>14735</v>
      </c>
      <c r="H15" s="13">
        <v>15768</v>
      </c>
      <c r="I15" s="13">
        <v>2496</v>
      </c>
      <c r="J15" s="13">
        <v>3373</v>
      </c>
      <c r="K15" s="11">
        <f t="shared" si="4"/>
        <v>90034</v>
      </c>
    </row>
    <row r="16" spans="1:11" ht="17.25" customHeight="1">
      <c r="A16" s="15" t="s">
        <v>95</v>
      </c>
      <c r="B16" s="13">
        <f>B17+B18+B19</f>
        <v>37340</v>
      </c>
      <c r="C16" s="13">
        <f aca="true" t="shared" si="5" ref="C16:J16">C17+C18+C19</f>
        <v>45342</v>
      </c>
      <c r="D16" s="13">
        <f t="shared" si="5"/>
        <v>45915</v>
      </c>
      <c r="E16" s="13">
        <f t="shared" si="5"/>
        <v>31954</v>
      </c>
      <c r="F16" s="13">
        <f t="shared" si="5"/>
        <v>48977</v>
      </c>
      <c r="G16" s="13">
        <f t="shared" si="5"/>
        <v>87068</v>
      </c>
      <c r="H16" s="13">
        <f t="shared" si="5"/>
        <v>33015</v>
      </c>
      <c r="I16" s="13">
        <f t="shared" si="5"/>
        <v>7207</v>
      </c>
      <c r="J16" s="13">
        <f t="shared" si="5"/>
        <v>18484</v>
      </c>
      <c r="K16" s="11">
        <f t="shared" si="4"/>
        <v>355302</v>
      </c>
    </row>
    <row r="17" spans="1:11" ht="17.25" customHeight="1">
      <c r="A17" s="14" t="s">
        <v>96</v>
      </c>
      <c r="B17" s="13">
        <v>22231</v>
      </c>
      <c r="C17" s="13">
        <v>29404</v>
      </c>
      <c r="D17" s="13">
        <v>27921</v>
      </c>
      <c r="E17" s="13">
        <v>19501</v>
      </c>
      <c r="F17" s="13">
        <v>30310</v>
      </c>
      <c r="G17" s="13">
        <v>51612</v>
      </c>
      <c r="H17" s="13">
        <v>21171</v>
      </c>
      <c r="I17" s="13">
        <v>4748</v>
      </c>
      <c r="J17" s="13">
        <v>11250</v>
      </c>
      <c r="K17" s="11">
        <f t="shared" si="4"/>
        <v>218148</v>
      </c>
    </row>
    <row r="18" spans="1:11" ht="17.25" customHeight="1">
      <c r="A18" s="14" t="s">
        <v>97</v>
      </c>
      <c r="B18" s="13">
        <v>12896</v>
      </c>
      <c r="C18" s="13">
        <v>13001</v>
      </c>
      <c r="D18" s="13">
        <v>16102</v>
      </c>
      <c r="E18" s="13">
        <v>10731</v>
      </c>
      <c r="F18" s="13">
        <v>16712</v>
      </c>
      <c r="G18" s="13">
        <v>32196</v>
      </c>
      <c r="H18" s="13">
        <v>9091</v>
      </c>
      <c r="I18" s="13">
        <v>2008</v>
      </c>
      <c r="J18" s="13">
        <v>6507</v>
      </c>
      <c r="K18" s="11">
        <f t="shared" si="4"/>
        <v>119244</v>
      </c>
    </row>
    <row r="19" spans="1:11" ht="17.25" customHeight="1">
      <c r="A19" s="14" t="s">
        <v>98</v>
      </c>
      <c r="B19" s="13">
        <v>2213</v>
      </c>
      <c r="C19" s="13">
        <v>2937</v>
      </c>
      <c r="D19" s="13">
        <v>1892</v>
      </c>
      <c r="E19" s="13">
        <v>1722</v>
      </c>
      <c r="F19" s="13">
        <v>1955</v>
      </c>
      <c r="G19" s="13">
        <v>3260</v>
      </c>
      <c r="H19" s="13">
        <v>2753</v>
      </c>
      <c r="I19" s="13">
        <v>451</v>
      </c>
      <c r="J19" s="13">
        <v>727</v>
      </c>
      <c r="K19" s="11">
        <f t="shared" si="4"/>
        <v>17910</v>
      </c>
    </row>
    <row r="20" spans="1:11" ht="17.25" customHeight="1">
      <c r="A20" s="16" t="s">
        <v>23</v>
      </c>
      <c r="B20" s="11">
        <f>+B21+B22+B23</f>
        <v>158911</v>
      </c>
      <c r="C20" s="11">
        <f aca="true" t="shared" si="6" ref="C20:J20">+C21+C22+C23</f>
        <v>178938</v>
      </c>
      <c r="D20" s="11">
        <f t="shared" si="6"/>
        <v>205914</v>
      </c>
      <c r="E20" s="11">
        <f t="shared" si="6"/>
        <v>128472</v>
      </c>
      <c r="F20" s="11">
        <f t="shared" si="6"/>
        <v>204877</v>
      </c>
      <c r="G20" s="11">
        <f t="shared" si="6"/>
        <v>381046</v>
      </c>
      <c r="H20" s="11">
        <f t="shared" si="6"/>
        <v>134949</v>
      </c>
      <c r="I20" s="11">
        <f t="shared" si="6"/>
        <v>31340</v>
      </c>
      <c r="J20" s="11">
        <f t="shared" si="6"/>
        <v>76357</v>
      </c>
      <c r="K20" s="11">
        <f t="shared" si="4"/>
        <v>1500804</v>
      </c>
    </row>
    <row r="21" spans="1:12" ht="17.25" customHeight="1">
      <c r="A21" s="12" t="s">
        <v>24</v>
      </c>
      <c r="B21" s="13">
        <v>88247</v>
      </c>
      <c r="C21" s="13">
        <v>108682</v>
      </c>
      <c r="D21" s="13">
        <v>127017</v>
      </c>
      <c r="E21" s="13">
        <v>77326</v>
      </c>
      <c r="F21" s="13">
        <v>121053</v>
      </c>
      <c r="G21" s="13">
        <v>207362</v>
      </c>
      <c r="H21" s="13">
        <v>77988</v>
      </c>
      <c r="I21" s="13">
        <v>20044</v>
      </c>
      <c r="J21" s="13">
        <v>45991</v>
      </c>
      <c r="K21" s="11">
        <f t="shared" si="4"/>
        <v>873710</v>
      </c>
      <c r="L21" s="52"/>
    </row>
    <row r="22" spans="1:12" ht="17.25" customHeight="1">
      <c r="A22" s="12" t="s">
        <v>25</v>
      </c>
      <c r="B22" s="13">
        <v>66272</v>
      </c>
      <c r="C22" s="13">
        <v>64875</v>
      </c>
      <c r="D22" s="13">
        <v>74472</v>
      </c>
      <c r="E22" s="13">
        <v>47940</v>
      </c>
      <c r="F22" s="13">
        <v>79702</v>
      </c>
      <c r="G22" s="13">
        <v>166368</v>
      </c>
      <c r="H22" s="13">
        <v>51850</v>
      </c>
      <c r="I22" s="13">
        <v>10385</v>
      </c>
      <c r="J22" s="13">
        <v>28932</v>
      </c>
      <c r="K22" s="11">
        <f t="shared" si="4"/>
        <v>590796</v>
      </c>
      <c r="L22" s="52"/>
    </row>
    <row r="23" spans="1:11" ht="17.25" customHeight="1">
      <c r="A23" s="12" t="s">
        <v>26</v>
      </c>
      <c r="B23" s="13">
        <v>4392</v>
      </c>
      <c r="C23" s="13">
        <v>5381</v>
      </c>
      <c r="D23" s="13">
        <v>4425</v>
      </c>
      <c r="E23" s="13">
        <v>3206</v>
      </c>
      <c r="F23" s="13">
        <v>4122</v>
      </c>
      <c r="G23" s="13">
        <v>7316</v>
      </c>
      <c r="H23" s="13">
        <v>5111</v>
      </c>
      <c r="I23" s="13">
        <v>911</v>
      </c>
      <c r="J23" s="13">
        <v>1434</v>
      </c>
      <c r="K23" s="11">
        <f t="shared" si="4"/>
        <v>36298</v>
      </c>
    </row>
    <row r="24" spans="1:11" ht="17.25" customHeight="1">
      <c r="A24" s="16" t="s">
        <v>27</v>
      </c>
      <c r="B24" s="13">
        <f>+B25+B26</f>
        <v>152017</v>
      </c>
      <c r="C24" s="13">
        <f aca="true" t="shared" si="7" ref="C24:J24">+C25+C26</f>
        <v>207414</v>
      </c>
      <c r="D24" s="13">
        <f t="shared" si="7"/>
        <v>221514</v>
      </c>
      <c r="E24" s="13">
        <f t="shared" si="7"/>
        <v>134277</v>
      </c>
      <c r="F24" s="13">
        <f t="shared" si="7"/>
        <v>169826</v>
      </c>
      <c r="G24" s="13">
        <f t="shared" si="7"/>
        <v>242512</v>
      </c>
      <c r="H24" s="13">
        <f t="shared" si="7"/>
        <v>117062</v>
      </c>
      <c r="I24" s="13">
        <f t="shared" si="7"/>
        <v>35323</v>
      </c>
      <c r="J24" s="13">
        <f t="shared" si="7"/>
        <v>92775</v>
      </c>
      <c r="K24" s="11">
        <f t="shared" si="4"/>
        <v>1372720</v>
      </c>
    </row>
    <row r="25" spans="1:12" ht="17.25" customHeight="1">
      <c r="A25" s="12" t="s">
        <v>130</v>
      </c>
      <c r="B25" s="13">
        <v>66985</v>
      </c>
      <c r="C25" s="13">
        <v>102037</v>
      </c>
      <c r="D25" s="13">
        <v>116178</v>
      </c>
      <c r="E25" s="13">
        <v>67478</v>
      </c>
      <c r="F25" s="13">
        <v>80759</v>
      </c>
      <c r="G25" s="13">
        <v>107879</v>
      </c>
      <c r="H25" s="13">
        <v>52400</v>
      </c>
      <c r="I25" s="13">
        <v>20435</v>
      </c>
      <c r="J25" s="13">
        <v>47540</v>
      </c>
      <c r="K25" s="11">
        <f t="shared" si="4"/>
        <v>661691</v>
      </c>
      <c r="L25" s="52"/>
    </row>
    <row r="26" spans="1:12" ht="17.25" customHeight="1">
      <c r="A26" s="12" t="s">
        <v>131</v>
      </c>
      <c r="B26" s="13">
        <v>85032</v>
      </c>
      <c r="C26" s="13">
        <v>105377</v>
      </c>
      <c r="D26" s="13">
        <v>105336</v>
      </c>
      <c r="E26" s="13">
        <v>66799</v>
      </c>
      <c r="F26" s="13">
        <v>89067</v>
      </c>
      <c r="G26" s="13">
        <v>134633</v>
      </c>
      <c r="H26" s="13">
        <v>64662</v>
      </c>
      <c r="I26" s="13">
        <v>14888</v>
      </c>
      <c r="J26" s="13">
        <v>45235</v>
      </c>
      <c r="K26" s="11">
        <f t="shared" si="4"/>
        <v>711029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8561</v>
      </c>
      <c r="I27" s="11">
        <v>0</v>
      </c>
      <c r="J27" s="11">
        <v>0</v>
      </c>
      <c r="K27" s="11">
        <f t="shared" si="4"/>
        <v>8561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6973.03</v>
      </c>
      <c r="I35" s="19">
        <v>0</v>
      </c>
      <c r="J35" s="19">
        <v>0</v>
      </c>
      <c r="K35" s="23">
        <f>SUM(B35:J35)</f>
        <v>6973.03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1712352.26</v>
      </c>
      <c r="C47" s="22">
        <f aca="true" t="shared" si="12" ref="C47:H47">+C48+C57</f>
        <v>2430200.9</v>
      </c>
      <c r="D47" s="22">
        <f t="shared" si="12"/>
        <v>2856954.1999999997</v>
      </c>
      <c r="E47" s="22">
        <f t="shared" si="12"/>
        <v>1610097.6300000001</v>
      </c>
      <c r="F47" s="22">
        <f t="shared" si="12"/>
        <v>2187282.29</v>
      </c>
      <c r="G47" s="22">
        <f t="shared" si="12"/>
        <v>3078733.91</v>
      </c>
      <c r="H47" s="22">
        <f t="shared" si="12"/>
        <v>1630086.57</v>
      </c>
      <c r="I47" s="22">
        <f>+I48+I57</f>
        <v>619895.4299999999</v>
      </c>
      <c r="J47" s="22">
        <f>+J48+J57</f>
        <v>969360.5900000001</v>
      </c>
      <c r="K47" s="22">
        <f>SUM(B47:J47)</f>
        <v>17094963.78</v>
      </c>
    </row>
    <row r="48" spans="1:11" ht="17.25" customHeight="1">
      <c r="A48" s="16" t="s">
        <v>113</v>
      </c>
      <c r="B48" s="23">
        <f>SUM(B49:B56)</f>
        <v>1693499.77</v>
      </c>
      <c r="C48" s="23">
        <f aca="true" t="shared" si="13" ref="C48:J48">SUM(C49:C56)</f>
        <v>2406211.39</v>
      </c>
      <c r="D48" s="23">
        <f t="shared" si="13"/>
        <v>2831081.42</v>
      </c>
      <c r="E48" s="23">
        <f t="shared" si="13"/>
        <v>1587380.84</v>
      </c>
      <c r="F48" s="23">
        <f t="shared" si="13"/>
        <v>2163460.98</v>
      </c>
      <c r="G48" s="23">
        <f t="shared" si="13"/>
        <v>3048906.3400000003</v>
      </c>
      <c r="H48" s="23">
        <f t="shared" si="13"/>
        <v>1609799.32</v>
      </c>
      <c r="I48" s="23">
        <f t="shared" si="13"/>
        <v>619895.4299999999</v>
      </c>
      <c r="J48" s="23">
        <f t="shared" si="13"/>
        <v>955290.79</v>
      </c>
      <c r="K48" s="23">
        <f aca="true" t="shared" si="14" ref="K48:K57">SUM(B48:J48)</f>
        <v>16915526.28</v>
      </c>
    </row>
    <row r="49" spans="1:11" ht="17.25" customHeight="1">
      <c r="A49" s="34" t="s">
        <v>44</v>
      </c>
      <c r="B49" s="23">
        <f aca="true" t="shared" si="15" ref="B49:H49">ROUND(B30*B7,2)</f>
        <v>1692331.78</v>
      </c>
      <c r="C49" s="23">
        <f t="shared" si="15"/>
        <v>2398895.3</v>
      </c>
      <c r="D49" s="23">
        <f t="shared" si="15"/>
        <v>2828737.18</v>
      </c>
      <c r="E49" s="23">
        <f t="shared" si="15"/>
        <v>1586376.83</v>
      </c>
      <c r="F49" s="23">
        <f t="shared" si="15"/>
        <v>2161628.56</v>
      </c>
      <c r="G49" s="23">
        <f t="shared" si="15"/>
        <v>3046256.14</v>
      </c>
      <c r="H49" s="23">
        <f t="shared" si="15"/>
        <v>1601696.35</v>
      </c>
      <c r="I49" s="23">
        <f>ROUND(I30*I7,2)</f>
        <v>618829.71</v>
      </c>
      <c r="J49" s="23">
        <f>ROUND(J30*J7,2)</f>
        <v>953073.75</v>
      </c>
      <c r="K49" s="23">
        <f t="shared" si="14"/>
        <v>16887825.6</v>
      </c>
    </row>
    <row r="50" spans="1:11" ht="17.25" customHeight="1">
      <c r="A50" s="34" t="s">
        <v>45</v>
      </c>
      <c r="B50" s="19">
        <v>0</v>
      </c>
      <c r="C50" s="23">
        <f>ROUND(C31*C7,2)</f>
        <v>5332.22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5332.22</v>
      </c>
    </row>
    <row r="51" spans="1:11" ht="17.25" customHeight="1">
      <c r="A51" s="67" t="s">
        <v>106</v>
      </c>
      <c r="B51" s="68">
        <f aca="true" t="shared" si="16" ref="B51:H51">ROUND(B32*B7,2)</f>
        <v>-2923.69</v>
      </c>
      <c r="C51" s="68">
        <f t="shared" si="16"/>
        <v>-3789.85</v>
      </c>
      <c r="D51" s="68">
        <f t="shared" si="16"/>
        <v>-4041.52</v>
      </c>
      <c r="E51" s="68">
        <f t="shared" si="16"/>
        <v>-2441.39</v>
      </c>
      <c r="F51" s="68">
        <f t="shared" si="16"/>
        <v>-3449.1</v>
      </c>
      <c r="G51" s="68">
        <f t="shared" si="16"/>
        <v>-4779.88</v>
      </c>
      <c r="H51" s="68">
        <f t="shared" si="16"/>
        <v>-2585.1</v>
      </c>
      <c r="I51" s="19">
        <v>0</v>
      </c>
      <c r="J51" s="19">
        <v>0</v>
      </c>
      <c r="K51" s="68">
        <f>SUM(B51:J51)</f>
        <v>-24010.53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6973.03</v>
      </c>
      <c r="I53" s="31">
        <f>+I35</f>
        <v>0</v>
      </c>
      <c r="J53" s="31">
        <f>+J35</f>
        <v>0</v>
      </c>
      <c r="K53" s="23">
        <f t="shared" si="14"/>
        <v>6973.03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18852.49</v>
      </c>
      <c r="C57" s="36">
        <v>23989.51</v>
      </c>
      <c r="D57" s="36">
        <v>25872.78</v>
      </c>
      <c r="E57" s="36">
        <v>22716.79</v>
      </c>
      <c r="F57" s="36">
        <v>23821.31</v>
      </c>
      <c r="G57" s="36">
        <v>29827.57</v>
      </c>
      <c r="H57" s="36">
        <v>20287.25</v>
      </c>
      <c r="I57" s="19">
        <v>0</v>
      </c>
      <c r="J57" s="36">
        <v>14069.8</v>
      </c>
      <c r="K57" s="36">
        <f t="shared" si="14"/>
        <v>179437.5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-421444.77</v>
      </c>
      <c r="C61" s="35">
        <f t="shared" si="17"/>
        <v>-242884.76</v>
      </c>
      <c r="D61" s="35">
        <f t="shared" si="17"/>
        <v>-307320.75</v>
      </c>
      <c r="E61" s="35">
        <f t="shared" si="17"/>
        <v>-474957.66000000003</v>
      </c>
      <c r="F61" s="35">
        <f t="shared" si="17"/>
        <v>-484975.77</v>
      </c>
      <c r="G61" s="35">
        <f t="shared" si="17"/>
        <v>-453451.02</v>
      </c>
      <c r="H61" s="35">
        <f t="shared" si="17"/>
        <v>-198256.97</v>
      </c>
      <c r="I61" s="35">
        <f t="shared" si="17"/>
        <v>-286281.73</v>
      </c>
      <c r="J61" s="35">
        <f t="shared" si="17"/>
        <v>-71313.32</v>
      </c>
      <c r="K61" s="35">
        <f>SUM(B61:J61)</f>
        <v>-2940886.75</v>
      </c>
    </row>
    <row r="62" spans="1:11" ht="18.75" customHeight="1">
      <c r="A62" s="16" t="s">
        <v>75</v>
      </c>
      <c r="B62" s="35">
        <f aca="true" t="shared" si="18" ref="B62:J62">B63+B64+B65+B66+B67+B68</f>
        <v>-386148.17000000004</v>
      </c>
      <c r="C62" s="35">
        <f t="shared" si="18"/>
        <v>-194622.88</v>
      </c>
      <c r="D62" s="35">
        <f t="shared" si="18"/>
        <v>-247990.5</v>
      </c>
      <c r="E62" s="35">
        <f t="shared" si="18"/>
        <v>-427277.27</v>
      </c>
      <c r="F62" s="35">
        <f t="shared" si="18"/>
        <v>-437446.36</v>
      </c>
      <c r="G62" s="35">
        <f t="shared" si="18"/>
        <v>-391547.78</v>
      </c>
      <c r="H62" s="35">
        <f t="shared" si="18"/>
        <v>-177676.6</v>
      </c>
      <c r="I62" s="35">
        <f t="shared" si="18"/>
        <v>-30726.8</v>
      </c>
      <c r="J62" s="35">
        <f t="shared" si="18"/>
        <v>-60743</v>
      </c>
      <c r="K62" s="35">
        <f aca="true" t="shared" si="19" ref="K62:K91">SUM(B62:J62)</f>
        <v>-2354179.36</v>
      </c>
    </row>
    <row r="63" spans="1:11" ht="18.75" customHeight="1">
      <c r="A63" s="12" t="s">
        <v>76</v>
      </c>
      <c r="B63" s="35">
        <f>-ROUND(B9*$D$3,2)</f>
        <v>-140778.6</v>
      </c>
      <c r="C63" s="35">
        <f aca="true" t="shared" si="20" ref="C63:J63">-ROUND(C9*$D$3,2)</f>
        <v>-190174.8</v>
      </c>
      <c r="D63" s="35">
        <f t="shared" si="20"/>
        <v>-165535.6</v>
      </c>
      <c r="E63" s="35">
        <f t="shared" si="20"/>
        <v>-129203.8</v>
      </c>
      <c r="F63" s="35">
        <f t="shared" si="20"/>
        <v>-150282.4</v>
      </c>
      <c r="G63" s="35">
        <f t="shared" si="20"/>
        <v>-195886.2</v>
      </c>
      <c r="H63" s="35">
        <f t="shared" si="20"/>
        <v>-177676.6</v>
      </c>
      <c r="I63" s="35">
        <f t="shared" si="20"/>
        <v>-30726.8</v>
      </c>
      <c r="J63" s="35">
        <f t="shared" si="20"/>
        <v>-60743</v>
      </c>
      <c r="K63" s="35">
        <f t="shared" si="19"/>
        <v>-1241007.8000000003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-3503.6</v>
      </c>
      <c r="C65" s="35">
        <v>-167.2</v>
      </c>
      <c r="D65" s="35">
        <v>-874</v>
      </c>
      <c r="E65" s="35">
        <v>-2682.8</v>
      </c>
      <c r="F65" s="35">
        <v>-1406</v>
      </c>
      <c r="G65" s="35">
        <v>-2017.8</v>
      </c>
      <c r="H65" s="19">
        <v>0</v>
      </c>
      <c r="I65" s="19">
        <v>0</v>
      </c>
      <c r="J65" s="19">
        <v>0</v>
      </c>
      <c r="K65" s="35">
        <f t="shared" si="19"/>
        <v>-10651.399999999998</v>
      </c>
    </row>
    <row r="66" spans="1:11" ht="18.75" customHeight="1">
      <c r="A66" s="12" t="s">
        <v>107</v>
      </c>
      <c r="B66" s="35">
        <v>-3218.6</v>
      </c>
      <c r="C66" s="35">
        <v>-665</v>
      </c>
      <c r="D66" s="35">
        <v>-1090.6</v>
      </c>
      <c r="E66" s="35">
        <v>-425.6</v>
      </c>
      <c r="F66" s="35">
        <v>-319.2</v>
      </c>
      <c r="G66" s="35">
        <v>-1276.8</v>
      </c>
      <c r="H66" s="19">
        <v>0</v>
      </c>
      <c r="I66" s="19">
        <v>0</v>
      </c>
      <c r="J66" s="19">
        <v>0</v>
      </c>
      <c r="K66" s="35">
        <f t="shared" si="19"/>
        <v>-6995.8</v>
      </c>
    </row>
    <row r="67" spans="1:11" ht="18.75" customHeight="1">
      <c r="A67" s="12" t="s">
        <v>53</v>
      </c>
      <c r="B67" s="35">
        <v>-238647.37</v>
      </c>
      <c r="C67" s="35">
        <v>-3615.88</v>
      </c>
      <c r="D67" s="35">
        <v>-80445.3</v>
      </c>
      <c r="E67" s="35">
        <v>-294965.07</v>
      </c>
      <c r="F67" s="35">
        <v>-285438.76</v>
      </c>
      <c r="G67" s="35">
        <v>-192366.98</v>
      </c>
      <c r="H67" s="19">
        <v>0</v>
      </c>
      <c r="I67" s="19">
        <v>0</v>
      </c>
      <c r="J67" s="19">
        <v>0</v>
      </c>
      <c r="K67" s="35">
        <f t="shared" si="19"/>
        <v>-1095479.36</v>
      </c>
    </row>
    <row r="68" spans="1:11" ht="18.75" customHeight="1">
      <c r="A68" s="12" t="s">
        <v>54</v>
      </c>
      <c r="B68" s="19">
        <v>0</v>
      </c>
      <c r="C68" s="19">
        <v>0</v>
      </c>
      <c r="D68" s="35">
        <v>-45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-45</v>
      </c>
    </row>
    <row r="69" spans="1:11" s="74" customFormat="1" ht="18.75" customHeight="1">
      <c r="A69" s="65" t="s">
        <v>80</v>
      </c>
      <c r="B69" s="68">
        <f aca="true" t="shared" si="21" ref="B69:J69">SUM(B70:B99)</f>
        <v>-35296.6</v>
      </c>
      <c r="C69" s="68">
        <f t="shared" si="21"/>
        <v>-48261.880000000005</v>
      </c>
      <c r="D69" s="68">
        <f t="shared" si="21"/>
        <v>-59330.25</v>
      </c>
      <c r="E69" s="68">
        <f t="shared" si="21"/>
        <v>-47680.39</v>
      </c>
      <c r="F69" s="68">
        <f t="shared" si="21"/>
        <v>-47529.41</v>
      </c>
      <c r="G69" s="68">
        <f t="shared" si="21"/>
        <v>-61903.24</v>
      </c>
      <c r="H69" s="68">
        <f t="shared" si="21"/>
        <v>-20580.37</v>
      </c>
      <c r="I69" s="68">
        <f t="shared" si="21"/>
        <v>-69845.43000000001</v>
      </c>
      <c r="J69" s="68">
        <f t="shared" si="21"/>
        <v>-10570.32</v>
      </c>
      <c r="K69" s="68">
        <f t="shared" si="19"/>
        <v>-400997.89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-91.59</v>
      </c>
      <c r="D71" s="35">
        <v>-12.61</v>
      </c>
      <c r="E71" s="19">
        <v>0</v>
      </c>
      <c r="F71" s="19">
        <v>0</v>
      </c>
      <c r="G71" s="35">
        <v>-12.61</v>
      </c>
      <c r="H71" s="19">
        <v>0</v>
      </c>
      <c r="I71" s="19">
        <v>0</v>
      </c>
      <c r="J71" s="19">
        <v>0</v>
      </c>
      <c r="K71" s="68">
        <f t="shared" si="19"/>
        <v>-116.81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-26700.44</v>
      </c>
      <c r="H74" s="35">
        <v>-13073.91</v>
      </c>
      <c r="I74" s="35">
        <v>-4596.09</v>
      </c>
      <c r="J74" s="35">
        <v>-9475.22</v>
      </c>
      <c r="K74" s="68">
        <f t="shared" si="19"/>
        <v>-134782.61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35">
        <v>-22047.47</v>
      </c>
      <c r="C76" s="35">
        <v>-28936.81</v>
      </c>
      <c r="D76" s="35">
        <v>-40067.72</v>
      </c>
      <c r="E76" s="35">
        <v>-34929.96</v>
      </c>
      <c r="F76" s="35">
        <v>-29627.02</v>
      </c>
      <c r="G76" s="35">
        <v>-19583.87</v>
      </c>
      <c r="H76" s="35">
        <v>-7506.46</v>
      </c>
      <c r="I76" s="35">
        <v>-2973.86</v>
      </c>
      <c r="J76" s="35">
        <v>-1095.1</v>
      </c>
      <c r="K76" s="68">
        <f t="shared" si="19"/>
        <v>-186768.26999999996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68">
        <v>-14000</v>
      </c>
      <c r="H78" s="19">
        <v>0</v>
      </c>
      <c r="I78" s="19">
        <v>0</v>
      </c>
      <c r="J78" s="19">
        <v>0</v>
      </c>
      <c r="K78" s="68">
        <f t="shared" si="19"/>
        <v>-14000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68">
        <v>-1606.32</v>
      </c>
      <c r="H79" s="19">
        <v>0</v>
      </c>
      <c r="I79" s="19">
        <v>0</v>
      </c>
      <c r="J79" s="19">
        <v>0</v>
      </c>
      <c r="K79" s="68">
        <f t="shared" si="19"/>
        <v>-1606.32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48">
        <v>-185709.5</v>
      </c>
      <c r="J101" s="19">
        <v>0</v>
      </c>
      <c r="K101" s="48">
        <f>SUM(B101:J101)</f>
        <v>-185709.5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1290907.49</v>
      </c>
      <c r="C104" s="24">
        <f t="shared" si="22"/>
        <v>2187316.14</v>
      </c>
      <c r="D104" s="24">
        <f t="shared" si="22"/>
        <v>2549633.4499999997</v>
      </c>
      <c r="E104" s="24">
        <f t="shared" si="22"/>
        <v>1135139.9700000002</v>
      </c>
      <c r="F104" s="24">
        <f t="shared" si="22"/>
        <v>1702306.5200000003</v>
      </c>
      <c r="G104" s="24">
        <f t="shared" si="22"/>
        <v>2625282.89</v>
      </c>
      <c r="H104" s="24">
        <f t="shared" si="22"/>
        <v>1431829.5999999999</v>
      </c>
      <c r="I104" s="24">
        <f>+I105+I106</f>
        <v>333613.6999999999</v>
      </c>
      <c r="J104" s="24">
        <f>+J105+J106</f>
        <v>898047.2700000001</v>
      </c>
      <c r="K104" s="48">
        <f>SUM(B104:J104)</f>
        <v>14154077.03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1272055</v>
      </c>
      <c r="C105" s="24">
        <f t="shared" si="23"/>
        <v>2163326.6300000004</v>
      </c>
      <c r="D105" s="24">
        <f t="shared" si="23"/>
        <v>2523760.67</v>
      </c>
      <c r="E105" s="24">
        <f t="shared" si="23"/>
        <v>1112423.1800000002</v>
      </c>
      <c r="F105" s="24">
        <f t="shared" si="23"/>
        <v>1678485.2100000002</v>
      </c>
      <c r="G105" s="24">
        <f t="shared" si="23"/>
        <v>2595455.3200000003</v>
      </c>
      <c r="H105" s="24">
        <f t="shared" si="23"/>
        <v>1411542.3499999999</v>
      </c>
      <c r="I105" s="24">
        <f t="shared" si="23"/>
        <v>333613.6999999999</v>
      </c>
      <c r="J105" s="24">
        <f t="shared" si="23"/>
        <v>883977.4700000001</v>
      </c>
      <c r="K105" s="48">
        <f>SUM(B105:J105)</f>
        <v>13974639.530000001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18852.49</v>
      </c>
      <c r="C106" s="24">
        <f t="shared" si="24"/>
        <v>23989.51</v>
      </c>
      <c r="D106" s="24">
        <f t="shared" si="24"/>
        <v>25872.78</v>
      </c>
      <c r="E106" s="24">
        <f t="shared" si="24"/>
        <v>22716.79</v>
      </c>
      <c r="F106" s="24">
        <f t="shared" si="24"/>
        <v>23821.31</v>
      </c>
      <c r="G106" s="24">
        <f t="shared" si="24"/>
        <v>29827.57</v>
      </c>
      <c r="H106" s="24">
        <f t="shared" si="24"/>
        <v>20287.25</v>
      </c>
      <c r="I106" s="19">
        <f t="shared" si="24"/>
        <v>0</v>
      </c>
      <c r="J106" s="24">
        <f t="shared" si="24"/>
        <v>14069.8</v>
      </c>
      <c r="K106" s="48">
        <f>SUM(B106:J106)</f>
        <v>179437.5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14154077.049999999</v>
      </c>
      <c r="L112" s="54"/>
    </row>
    <row r="113" spans="1:11" ht="18.75" customHeight="1">
      <c r="A113" s="26" t="s">
        <v>71</v>
      </c>
      <c r="B113" s="27">
        <v>174607.89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174607.89</v>
      </c>
    </row>
    <row r="114" spans="1:11" ht="18.75" customHeight="1">
      <c r="A114" s="26" t="s">
        <v>72</v>
      </c>
      <c r="B114" s="27">
        <v>1116299.6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1116299.6</v>
      </c>
    </row>
    <row r="115" spans="1:11" ht="18.75" customHeight="1">
      <c r="A115" s="26" t="s">
        <v>73</v>
      </c>
      <c r="B115" s="40">
        <v>0</v>
      </c>
      <c r="C115" s="27">
        <f>+C104</f>
        <v>2187316.14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2187316.14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2549633.4499999997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2549633.4499999997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1135139.9700000002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1135139.9700000002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345172.42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345172.42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637256.89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637256.89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81717.13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81717.13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638160.08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638160.08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785388.76</v>
      </c>
      <c r="H122" s="40">
        <v>0</v>
      </c>
      <c r="I122" s="40">
        <v>0</v>
      </c>
      <c r="J122" s="40">
        <v>0</v>
      </c>
      <c r="K122" s="41">
        <f t="shared" si="25"/>
        <v>785388.76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61280.19</v>
      </c>
      <c r="H123" s="40">
        <v>0</v>
      </c>
      <c r="I123" s="40">
        <v>0</v>
      </c>
      <c r="J123" s="40">
        <v>0</v>
      </c>
      <c r="K123" s="41">
        <f t="shared" si="25"/>
        <v>61280.19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386376.85</v>
      </c>
      <c r="H124" s="40">
        <v>0</v>
      </c>
      <c r="I124" s="40">
        <v>0</v>
      </c>
      <c r="J124" s="40">
        <v>0</v>
      </c>
      <c r="K124" s="41">
        <f t="shared" si="25"/>
        <v>386376.85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380264.15</v>
      </c>
      <c r="H125" s="40">
        <v>0</v>
      </c>
      <c r="I125" s="40">
        <v>0</v>
      </c>
      <c r="J125" s="40">
        <v>0</v>
      </c>
      <c r="K125" s="41">
        <f t="shared" si="25"/>
        <v>380264.15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1011972.95</v>
      </c>
      <c r="H126" s="40">
        <v>0</v>
      </c>
      <c r="I126" s="40">
        <v>0</v>
      </c>
      <c r="J126" s="40">
        <v>0</v>
      </c>
      <c r="K126" s="41">
        <f t="shared" si="25"/>
        <v>1011972.95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513768.55</v>
      </c>
      <c r="I127" s="40">
        <v>0</v>
      </c>
      <c r="J127" s="40">
        <v>0</v>
      </c>
      <c r="K127" s="41">
        <f t="shared" si="25"/>
        <v>513768.55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918061.06</v>
      </c>
      <c r="I128" s="40">
        <v>0</v>
      </c>
      <c r="J128" s="40">
        <v>0</v>
      </c>
      <c r="K128" s="41">
        <f t="shared" si="25"/>
        <v>918061.06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333613.7</v>
      </c>
      <c r="J129" s="40">
        <v>0</v>
      </c>
      <c r="K129" s="41">
        <f t="shared" si="25"/>
        <v>333613.7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898047.27</v>
      </c>
      <c r="K130" s="44">
        <f t="shared" si="25"/>
        <v>898047.27</v>
      </c>
    </row>
    <row r="131" spans="1:11" ht="18.75" customHeight="1">
      <c r="A131" s="38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2016-09-06T12:23:06Z</dcterms:modified>
  <cp:category/>
  <cp:version/>
  <cp:contentType/>
  <cp:contentStatus/>
</cp:coreProperties>
</file>