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<sst xmlns="http://schemas.openxmlformats.org/spreadsheetml/2006/main" count="134" uniqueCount="134">
  <si>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</si>
  <si>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</si>
  <si>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</si>
  <si>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</si>
  <si>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</si>
  <si>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</si>
  <si>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</si>
  <si>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</si>
  <si>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</si>
  <si>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</si>
  <si>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</si>
  <si>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</si>
  <si>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</si>
  <si>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</si>
  <si>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</si>
  <si>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</si>
  <si>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</si>
  <si>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</si>
  <si>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</si>
  <si>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</si>
  <si>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</si>
  <si>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</si>
  <si>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</si>
  <si>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</si>
  <si>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</si>
  <si>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</si>
  <si>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</si>
  <si>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</si>
  <si>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</si>
  <si>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</si>
  <si>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</si>
  <si>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</si>
  <si>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</si>
  <si>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</si>
  <si>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</si>
  <si>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</si>
  <si>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</si>
  <si>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</si>
  <si>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</si>
  <si>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</si>
  <si>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</si>
  <si>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</si>
  <si>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</si>
  <si>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</si>
  <si>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</si>
  <si>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</si>
  <si>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</si>
  <si>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</si>
  <si>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</si>
  <si>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</si>
  <si>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</si>
  <si>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</si>
  <si>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</si>
  <si>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</si>
  <si>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</si>
  <si>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</si>
  <si>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</si>
  <si>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</si>
  <si>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</si>
  <si>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</si>
  <si>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</si>
  <si>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</si>
  <si>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</si>
  <si>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</si>
  <si>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</si>
  <si>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</si>
  <si>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</si>
  <si>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</si>
  <si>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</si>
  <si>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</si>
  <si>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</si>
  <si>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</si>
  <si>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</si>
  <si>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</si>
  <si>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</si>
  <si>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</si>
  <si>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</si>
  <si>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</si>
  <si>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</si>
  <si>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</si>
  <si>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</si>
  <si>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</si>
  <si>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</si>
  <si>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</si>
  <si>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</si>
  <si>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</si>
  <si>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</si>
  <si>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</si>
  <si>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</si>
  <si>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</si>
  <si>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</si>
  <si>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</si>
  <si>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</si>
  <si>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</si>
  <si>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</si>
  <si>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</si>
  <si>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</si>
  <si>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</si>
  <si>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</si>
  <si>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</si>
  <si>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</si>
  <si>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</si>
  <si>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</si>
  <si>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</si>
  <si>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</si>
  <si>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</si>
  <si>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</si>
  <si>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</si>
  <si>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</si>
  <si>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</si>
  <si>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</si>
  <si>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</si>
  <si>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</si>
  <si>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</si>
  <si>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</si>
  <si>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</si>
  <si>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</si>
  <si>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</si>
  <si>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</si>
  <si>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</si>
  <si>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</si>
  <si>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</si>
  <si>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</si>
  <si>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</si>
  <si>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</si>
  <si>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</si>
  <si>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</si>
  <si>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</si>
  <si>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</si>
  <si>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</si>
  <si>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</si>
  <si>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</si>
  <si>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</si>
  <si>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24/08/16 - VENCIMENTO 02/09/16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</si>
</sst>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630175</v>
      </c>
      <c r="C7" s="9">
        <f t="shared" si="0"/>
        <v>799014</v>
      </c>
      <c r="D7" s="9">
        <f t="shared" si="0"/>
        <v>833082</v>
      </c>
      <c r="E7" s="9">
        <f t="shared" si="0"/>
        <v>553712</v>
      </c>
      <c r="F7" s="9">
        <f t="shared" si="0"/>
        <v>750414</v>
      </c>
      <c r="G7" s="9">
        <f t="shared" si="0"/>
        <v>1250265</v>
      </c>
      <c r="H7" s="9">
        <f t="shared" si="0"/>
        <v>588729</v>
      </c>
      <c r="I7" s="9">
        <f t="shared" si="0"/>
        <v>129280</v>
      </c>
      <c r="J7" s="9">
        <f t="shared" si="0"/>
        <v>331919</v>
      </c>
      <c r="K7" s="9">
        <f t="shared" si="0"/>
        <v>5866590</v>
      </c>
      <c r="L7" s="52"/>
    </row>
    <row r="8" spans="1:11" ht="17.25" customHeight="1">
      <c r="A8" s="10" t="s">
        <v>99</v>
      </c>
      <c r="B8" s="11">
        <f>B9+B12+B16</f>
        <v>303762</v>
      </c>
      <c r="C8" s="11">
        <f aca="true" t="shared" si="1" ref="C8:J8">C9+C12+C16</f>
        <v>393980</v>
      </c>
      <c r="D8" s="11">
        <f t="shared" si="1"/>
        <v>387384</v>
      </c>
      <c r="E8" s="11">
        <f t="shared" si="1"/>
        <v>276014</v>
      </c>
      <c r="F8" s="11">
        <f t="shared" si="1"/>
        <v>363202</v>
      </c>
      <c r="G8" s="11">
        <f t="shared" si="1"/>
        <v>606695</v>
      </c>
      <c r="H8" s="11">
        <f t="shared" si="1"/>
        <v>313293</v>
      </c>
      <c r="I8" s="11">
        <f t="shared" si="1"/>
        <v>57861</v>
      </c>
      <c r="J8" s="11">
        <f t="shared" si="1"/>
        <v>150867</v>
      </c>
      <c r="K8" s="11">
        <f>SUM(B8:J8)</f>
        <v>2853058</v>
      </c>
    </row>
    <row r="9" spans="1:11" ht="17.25" customHeight="1">
      <c r="A9" s="15" t="s">
        <v>17</v>
      </c>
      <c r="B9" s="13">
        <f>+B10+B11</f>
        <v>34937</v>
      </c>
      <c r="C9" s="13">
        <f aca="true" t="shared" si="2" ref="C9:J9">+C10+C11</f>
        <v>46789</v>
      </c>
      <c r="D9" s="13">
        <f t="shared" si="2"/>
        <v>40662</v>
      </c>
      <c r="E9" s="13">
        <f t="shared" si="2"/>
        <v>32185</v>
      </c>
      <c r="F9" s="13">
        <f t="shared" si="2"/>
        <v>36648</v>
      </c>
      <c r="G9" s="13">
        <f t="shared" si="2"/>
        <v>48509</v>
      </c>
      <c r="H9" s="13">
        <f t="shared" si="2"/>
        <v>45812</v>
      </c>
      <c r="I9" s="13">
        <f t="shared" si="2"/>
        <v>7886</v>
      </c>
      <c r="J9" s="13">
        <f t="shared" si="2"/>
        <v>14378</v>
      </c>
      <c r="K9" s="11">
        <f>SUM(B9:J9)</f>
        <v>307806</v>
      </c>
    </row>
    <row r="10" spans="1:11" ht="17.25" customHeight="1">
      <c r="A10" s="29" t="s">
        <v>18</v>
      </c>
      <c r="B10" s="13">
        <v>34937</v>
      </c>
      <c r="C10" s="13">
        <v>46789</v>
      </c>
      <c r="D10" s="13">
        <v>40662</v>
      </c>
      <c r="E10" s="13">
        <v>32185</v>
      </c>
      <c r="F10" s="13">
        <v>36648</v>
      </c>
      <c r="G10" s="13">
        <v>48509</v>
      </c>
      <c r="H10" s="13">
        <v>45812</v>
      </c>
      <c r="I10" s="13">
        <v>7886</v>
      </c>
      <c r="J10" s="13">
        <v>14378</v>
      </c>
      <c r="K10" s="11">
        <f>SUM(B10:J10)</f>
        <v>307806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230589</v>
      </c>
      <c r="C12" s="17">
        <f t="shared" si="3"/>
        <v>300378</v>
      </c>
      <c r="D12" s="17">
        <f t="shared" si="3"/>
        <v>298996</v>
      </c>
      <c r="E12" s="17">
        <f t="shared" si="3"/>
        <v>210909</v>
      </c>
      <c r="F12" s="17">
        <f t="shared" si="3"/>
        <v>276026</v>
      </c>
      <c r="G12" s="17">
        <f t="shared" si="3"/>
        <v>469675</v>
      </c>
      <c r="H12" s="17">
        <f t="shared" si="3"/>
        <v>232865</v>
      </c>
      <c r="I12" s="17">
        <f t="shared" si="3"/>
        <v>42379</v>
      </c>
      <c r="J12" s="17">
        <f t="shared" si="3"/>
        <v>117390</v>
      </c>
      <c r="K12" s="11">
        <f aca="true" t="shared" si="4" ref="K12:K27">SUM(B12:J12)</f>
        <v>2179207</v>
      </c>
    </row>
    <row r="13" spans="1:13" ht="17.25" customHeight="1">
      <c r="A13" s="14" t="s">
        <v>20</v>
      </c>
      <c r="B13" s="13">
        <v>112332</v>
      </c>
      <c r="C13" s="13">
        <v>155942</v>
      </c>
      <c r="D13" s="13">
        <v>159504</v>
      </c>
      <c r="E13" s="13">
        <v>109480</v>
      </c>
      <c r="F13" s="13">
        <v>141275</v>
      </c>
      <c r="G13" s="13">
        <v>226431</v>
      </c>
      <c r="H13" s="13">
        <v>108083</v>
      </c>
      <c r="I13" s="13">
        <v>23878</v>
      </c>
      <c r="J13" s="13">
        <v>62616</v>
      </c>
      <c r="K13" s="11">
        <f t="shared" si="4"/>
        <v>1099541</v>
      </c>
      <c r="L13" s="52"/>
      <c r="M13" s="53"/>
    </row>
    <row r="14" spans="1:12" ht="17.25" customHeight="1">
      <c r="A14" s="14" t="s">
        <v>21</v>
      </c>
      <c r="B14" s="13">
        <v>107713</v>
      </c>
      <c r="C14" s="13">
        <v>128385</v>
      </c>
      <c r="D14" s="13">
        <v>128020</v>
      </c>
      <c r="E14" s="13">
        <v>91455</v>
      </c>
      <c r="F14" s="13">
        <v>123873</v>
      </c>
      <c r="G14" s="13">
        <v>226739</v>
      </c>
      <c r="H14" s="13">
        <v>106661</v>
      </c>
      <c r="I14" s="13">
        <v>15705</v>
      </c>
      <c r="J14" s="13">
        <v>51074</v>
      </c>
      <c r="K14" s="11">
        <f t="shared" si="4"/>
        <v>979625</v>
      </c>
      <c r="L14" s="52"/>
    </row>
    <row r="15" spans="1:11" ht="17.25" customHeight="1">
      <c r="A15" s="14" t="s">
        <v>22</v>
      </c>
      <c r="B15" s="13">
        <v>10544</v>
      </c>
      <c r="C15" s="13">
        <v>16051</v>
      </c>
      <c r="D15" s="13">
        <v>11472</v>
      </c>
      <c r="E15" s="13">
        <v>9974</v>
      </c>
      <c r="F15" s="13">
        <v>10878</v>
      </c>
      <c r="G15" s="13">
        <v>16505</v>
      </c>
      <c r="H15" s="13">
        <v>18121</v>
      </c>
      <c r="I15" s="13">
        <v>2796</v>
      </c>
      <c r="J15" s="13">
        <v>3700</v>
      </c>
      <c r="K15" s="11">
        <f t="shared" si="4"/>
        <v>100041</v>
      </c>
    </row>
    <row r="16" spans="1:11" ht="17.25" customHeight="1">
      <c r="A16" s="15" t="s">
        <v>95</v>
      </c>
      <c r="B16" s="13">
        <f>B17+B18+B19</f>
        <v>38236</v>
      </c>
      <c r="C16" s="13">
        <f aca="true" t="shared" si="5" ref="C16:J16">C17+C18+C19</f>
        <v>46813</v>
      </c>
      <c r="D16" s="13">
        <f t="shared" si="5"/>
        <v>47726</v>
      </c>
      <c r="E16" s="13">
        <f t="shared" si="5"/>
        <v>32920</v>
      </c>
      <c r="F16" s="13">
        <f t="shared" si="5"/>
        <v>50528</v>
      </c>
      <c r="G16" s="13">
        <f t="shared" si="5"/>
        <v>88511</v>
      </c>
      <c r="H16" s="13">
        <f t="shared" si="5"/>
        <v>34616</v>
      </c>
      <c r="I16" s="13">
        <f t="shared" si="5"/>
        <v>7596</v>
      </c>
      <c r="J16" s="13">
        <f t="shared" si="5"/>
        <v>19099</v>
      </c>
      <c r="K16" s="11">
        <f t="shared" si="4"/>
        <v>366045</v>
      </c>
    </row>
    <row r="17" spans="1:11" ht="17.25" customHeight="1">
      <c r="A17" s="14" t="s">
        <v>96</v>
      </c>
      <c r="B17" s="13">
        <v>23073</v>
      </c>
      <c r="C17" s="13">
        <v>30518</v>
      </c>
      <c r="D17" s="13">
        <v>29297</v>
      </c>
      <c r="E17" s="13">
        <v>20222</v>
      </c>
      <c r="F17" s="13">
        <v>31596</v>
      </c>
      <c r="G17" s="13">
        <v>52889</v>
      </c>
      <c r="H17" s="13">
        <v>22219</v>
      </c>
      <c r="I17" s="13">
        <v>5024</v>
      </c>
      <c r="J17" s="13">
        <v>11739</v>
      </c>
      <c r="K17" s="11">
        <f t="shared" si="4"/>
        <v>226577</v>
      </c>
    </row>
    <row r="18" spans="1:11" ht="17.25" customHeight="1">
      <c r="A18" s="14" t="s">
        <v>97</v>
      </c>
      <c r="B18" s="13">
        <v>12896</v>
      </c>
      <c r="C18" s="13">
        <v>13189</v>
      </c>
      <c r="D18" s="13">
        <v>16415</v>
      </c>
      <c r="E18" s="13">
        <v>10866</v>
      </c>
      <c r="F18" s="13">
        <v>16791</v>
      </c>
      <c r="G18" s="13">
        <v>32209</v>
      </c>
      <c r="H18" s="13">
        <v>9373</v>
      </c>
      <c r="I18" s="13">
        <v>2073</v>
      </c>
      <c r="J18" s="13">
        <v>6534</v>
      </c>
      <c r="K18" s="11">
        <f t="shared" si="4"/>
        <v>120346</v>
      </c>
    </row>
    <row r="19" spans="1:11" ht="17.25" customHeight="1">
      <c r="A19" s="14" t="s">
        <v>98</v>
      </c>
      <c r="B19" s="13">
        <v>2267</v>
      </c>
      <c r="C19" s="13">
        <v>3106</v>
      </c>
      <c r="D19" s="13">
        <v>2014</v>
      </c>
      <c r="E19" s="13">
        <v>1832</v>
      </c>
      <c r="F19" s="13">
        <v>2141</v>
      </c>
      <c r="G19" s="13">
        <v>3413</v>
      </c>
      <c r="H19" s="13">
        <v>3024</v>
      </c>
      <c r="I19" s="13">
        <v>499</v>
      </c>
      <c r="J19" s="13">
        <v>826</v>
      </c>
      <c r="K19" s="11">
        <f t="shared" si="4"/>
        <v>19122</v>
      </c>
    </row>
    <row r="20" spans="1:11" ht="17.25" customHeight="1">
      <c r="A20" s="16" t="s">
        <v>23</v>
      </c>
      <c r="B20" s="11">
        <f>+B21+B22+B23</f>
        <v>164285</v>
      </c>
      <c r="C20" s="11">
        <f aca="true" t="shared" si="6" ref="C20:J20">+C21+C22+C23</f>
        <v>184067</v>
      </c>
      <c r="D20" s="11">
        <f t="shared" si="6"/>
        <v>212041</v>
      </c>
      <c r="E20" s="11">
        <f t="shared" si="6"/>
        <v>132975</v>
      </c>
      <c r="F20" s="11">
        <f t="shared" si="6"/>
        <v>207400</v>
      </c>
      <c r="G20" s="11">
        <f t="shared" si="6"/>
        <v>387647</v>
      </c>
      <c r="H20" s="11">
        <f t="shared" si="6"/>
        <v>141187</v>
      </c>
      <c r="I20" s="11">
        <f t="shared" si="6"/>
        <v>33483</v>
      </c>
      <c r="J20" s="11">
        <f t="shared" si="6"/>
        <v>78446</v>
      </c>
      <c r="K20" s="11">
        <f t="shared" si="4"/>
        <v>1541531</v>
      </c>
    </row>
    <row r="21" spans="1:12" ht="17.25" customHeight="1">
      <c r="A21" s="12" t="s">
        <v>24</v>
      </c>
      <c r="B21" s="13">
        <v>88913</v>
      </c>
      <c r="C21" s="13">
        <v>110235</v>
      </c>
      <c r="D21" s="13">
        <v>127666</v>
      </c>
      <c r="E21" s="13">
        <v>78566</v>
      </c>
      <c r="F21" s="13">
        <v>120065</v>
      </c>
      <c r="G21" s="13">
        <v>206807</v>
      </c>
      <c r="H21" s="13">
        <v>80406</v>
      </c>
      <c r="I21" s="13">
        <v>21119</v>
      </c>
      <c r="J21" s="13">
        <v>46549</v>
      </c>
      <c r="K21" s="11">
        <f t="shared" si="4"/>
        <v>880326</v>
      </c>
      <c r="L21" s="52"/>
    </row>
    <row r="22" spans="1:12" ht="17.25" customHeight="1">
      <c r="A22" s="12" t="s">
        <v>25</v>
      </c>
      <c r="B22" s="13">
        <v>70589</v>
      </c>
      <c r="C22" s="13">
        <v>68123</v>
      </c>
      <c r="D22" s="13">
        <v>79552</v>
      </c>
      <c r="E22" s="13">
        <v>50868</v>
      </c>
      <c r="F22" s="13">
        <v>82975</v>
      </c>
      <c r="G22" s="13">
        <v>172842</v>
      </c>
      <c r="H22" s="13">
        <v>54864</v>
      </c>
      <c r="I22" s="13">
        <v>11300</v>
      </c>
      <c r="J22" s="13">
        <v>30227</v>
      </c>
      <c r="K22" s="11">
        <f t="shared" si="4"/>
        <v>621340</v>
      </c>
      <c r="L22" s="52"/>
    </row>
    <row r="23" spans="1:11" ht="17.25" customHeight="1">
      <c r="A23" s="12" t="s">
        <v>26</v>
      </c>
      <c r="B23" s="13">
        <v>4783</v>
      </c>
      <c r="C23" s="13">
        <v>5709</v>
      </c>
      <c r="D23" s="13">
        <v>4823</v>
      </c>
      <c r="E23" s="13">
        <v>3541</v>
      </c>
      <c r="F23" s="13">
        <v>4360</v>
      </c>
      <c r="G23" s="13">
        <v>7998</v>
      </c>
      <c r="H23" s="13">
        <v>5917</v>
      </c>
      <c r="I23" s="13">
        <v>1064</v>
      </c>
      <c r="J23" s="13">
        <v>1670</v>
      </c>
      <c r="K23" s="11">
        <f t="shared" si="4"/>
        <v>39865</v>
      </c>
    </row>
    <row r="24" spans="1:11" ht="17.25" customHeight="1">
      <c r="A24" s="16" t="s">
        <v>27</v>
      </c>
      <c r="B24" s="13">
        <f>+B25+B26</f>
        <v>162128</v>
      </c>
      <c r="C24" s="13">
        <f aca="true" t="shared" si="7" ref="C24:J24">+C25+C26</f>
        <v>220967</v>
      </c>
      <c r="D24" s="13">
        <f t="shared" si="7"/>
        <v>233657</v>
      </c>
      <c r="E24" s="13">
        <f t="shared" si="7"/>
        <v>144723</v>
      </c>
      <c r="F24" s="13">
        <f t="shared" si="7"/>
        <v>179812</v>
      </c>
      <c r="G24" s="13">
        <f t="shared" si="7"/>
        <v>255923</v>
      </c>
      <c r="H24" s="13">
        <f t="shared" si="7"/>
        <v>125171</v>
      </c>
      <c r="I24" s="13">
        <f t="shared" si="7"/>
        <v>37936</v>
      </c>
      <c r="J24" s="13">
        <f t="shared" si="7"/>
        <v>102606</v>
      </c>
      <c r="K24" s="11">
        <f t="shared" si="4"/>
        <v>1462923</v>
      </c>
    </row>
    <row r="25" spans="1:12" ht="17.25" customHeight="1">
      <c r="A25" s="12" t="s">
        <v>131</v>
      </c>
      <c r="B25" s="13">
        <v>69243</v>
      </c>
      <c r="C25" s="13">
        <v>104805</v>
      </c>
      <c r="D25" s="13">
        <v>117089</v>
      </c>
      <c r="E25" s="13">
        <v>70724</v>
      </c>
      <c r="F25" s="13">
        <v>83341</v>
      </c>
      <c r="G25" s="13">
        <v>111736</v>
      </c>
      <c r="H25" s="13">
        <v>54955</v>
      </c>
      <c r="I25" s="13">
        <v>21235</v>
      </c>
      <c r="J25" s="13">
        <v>49282</v>
      </c>
      <c r="K25" s="11">
        <f t="shared" si="4"/>
        <v>682410</v>
      </c>
      <c r="L25" s="52"/>
    </row>
    <row r="26" spans="1:12" ht="17.25" customHeight="1">
      <c r="A26" s="12" t="s">
        <v>132</v>
      </c>
      <c r="B26" s="13">
        <v>92885</v>
      </c>
      <c r="C26" s="13">
        <v>116162</v>
      </c>
      <c r="D26" s="13">
        <v>116568</v>
      </c>
      <c r="E26" s="13">
        <v>73999</v>
      </c>
      <c r="F26" s="13">
        <v>96471</v>
      </c>
      <c r="G26" s="13">
        <v>144187</v>
      </c>
      <c r="H26" s="13">
        <v>70216</v>
      </c>
      <c r="I26" s="13">
        <v>16701</v>
      </c>
      <c r="J26" s="13">
        <v>53324</v>
      </c>
      <c r="K26" s="11">
        <f t="shared" si="4"/>
        <v>780513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9078</v>
      </c>
      <c r="I27" s="11">
        <v>0</v>
      </c>
      <c r="J27" s="11">
        <v>0</v>
      </c>
      <c r="K27" s="11">
        <f t="shared" si="4"/>
        <v>9078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5499.53</v>
      </c>
      <c r="I35" s="19">
        <v>0</v>
      </c>
      <c r="J35" s="19">
        <v>0</v>
      </c>
      <c r="K35" s="23">
        <f>SUM(B35:J35)</f>
        <v>5499.53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1770797.5499999998</v>
      </c>
      <c r="C47" s="22">
        <f aca="true" t="shared" si="12" ref="C47:H47">+C48+C57</f>
        <v>2509578.4299999997</v>
      </c>
      <c r="D47" s="22">
        <f t="shared" si="12"/>
        <v>2943546.8999999994</v>
      </c>
      <c r="E47" s="22">
        <f t="shared" si="12"/>
        <v>1671638.97</v>
      </c>
      <c r="F47" s="22">
        <f t="shared" si="12"/>
        <v>2235995.36</v>
      </c>
      <c r="G47" s="22">
        <f t="shared" si="12"/>
        <v>3139915.2800000003</v>
      </c>
      <c r="H47" s="22">
        <f t="shared" si="12"/>
        <v>1704730.1900000002</v>
      </c>
      <c r="I47" s="22">
        <f>+I48+I57</f>
        <v>654097.78</v>
      </c>
      <c r="J47" s="22">
        <f>+J48+J57</f>
        <v>1011280.43</v>
      </c>
      <c r="K47" s="22">
        <f>SUM(B47:J47)</f>
        <v>17641580.889999997</v>
      </c>
    </row>
    <row r="48" spans="1:11" ht="17.25" customHeight="1">
      <c r="A48" s="16" t="s">
        <v>113</v>
      </c>
      <c r="B48" s="23">
        <f>SUM(B49:B56)</f>
        <v>1751945.0599999998</v>
      </c>
      <c r="C48" s="23">
        <f aca="true" t="shared" si="13" ref="C48:J48">SUM(C49:C56)</f>
        <v>2485588.92</v>
      </c>
      <c r="D48" s="23">
        <f t="shared" si="13"/>
        <v>2917674.1199999996</v>
      </c>
      <c r="E48" s="23">
        <f t="shared" si="13"/>
        <v>1648922.18</v>
      </c>
      <c r="F48" s="23">
        <f t="shared" si="13"/>
        <v>2212174.05</v>
      </c>
      <c r="G48" s="23">
        <f t="shared" si="13"/>
        <v>3110087.7100000004</v>
      </c>
      <c r="H48" s="23">
        <f t="shared" si="13"/>
        <v>1684442.9400000002</v>
      </c>
      <c r="I48" s="23">
        <f t="shared" si="13"/>
        <v>654097.78</v>
      </c>
      <c r="J48" s="23">
        <f t="shared" si="13"/>
        <v>997210.63</v>
      </c>
      <c r="K48" s="23">
        <f aca="true" t="shared" si="14" ref="K48:K57">SUM(B48:J48)</f>
        <v>17462143.389999997</v>
      </c>
    </row>
    <row r="49" spans="1:11" ht="17.25" customHeight="1">
      <c r="A49" s="34" t="s">
        <v>44</v>
      </c>
      <c r="B49" s="23">
        <f aca="true" t="shared" si="15" ref="B49:H49">ROUND(B30*B7,2)</f>
        <v>1750878.22</v>
      </c>
      <c r="C49" s="23">
        <f t="shared" si="15"/>
        <v>2478221.82</v>
      </c>
      <c r="D49" s="23">
        <f t="shared" si="15"/>
        <v>2915453.77</v>
      </c>
      <c r="E49" s="23">
        <f t="shared" si="15"/>
        <v>1648013.03</v>
      </c>
      <c r="F49" s="23">
        <f t="shared" si="15"/>
        <v>2210419.48</v>
      </c>
      <c r="G49" s="23">
        <f t="shared" si="15"/>
        <v>3107533.66</v>
      </c>
      <c r="H49" s="23">
        <f t="shared" si="15"/>
        <v>1677936.52</v>
      </c>
      <c r="I49" s="23">
        <f>ROUND(I30*I7,2)</f>
        <v>653032.06</v>
      </c>
      <c r="J49" s="23">
        <f>ROUND(J30*J7,2)</f>
        <v>994993.59</v>
      </c>
      <c r="K49" s="23">
        <f t="shared" si="14"/>
        <v>17436482.150000002</v>
      </c>
    </row>
    <row r="50" spans="1:11" ht="17.25" customHeight="1">
      <c r="A50" s="34" t="s">
        <v>45</v>
      </c>
      <c r="B50" s="19">
        <v>0</v>
      </c>
      <c r="C50" s="23">
        <f>ROUND(C31*C7,2)</f>
        <v>5508.55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5508.55</v>
      </c>
    </row>
    <row r="51" spans="1:11" ht="17.25" customHeight="1">
      <c r="A51" s="67" t="s">
        <v>106</v>
      </c>
      <c r="B51" s="68">
        <f aca="true" t="shared" si="16" ref="B51:H51">ROUND(B32*B7,2)</f>
        <v>-3024.84</v>
      </c>
      <c r="C51" s="68">
        <f t="shared" si="16"/>
        <v>-3915.17</v>
      </c>
      <c r="D51" s="68">
        <f t="shared" si="16"/>
        <v>-4165.41</v>
      </c>
      <c r="E51" s="68">
        <f t="shared" si="16"/>
        <v>-2536.25</v>
      </c>
      <c r="F51" s="68">
        <f t="shared" si="16"/>
        <v>-3526.95</v>
      </c>
      <c r="G51" s="68">
        <f t="shared" si="16"/>
        <v>-4876.03</v>
      </c>
      <c r="H51" s="68">
        <f t="shared" si="16"/>
        <v>-2708.15</v>
      </c>
      <c r="I51" s="19">
        <v>0</v>
      </c>
      <c r="J51" s="19">
        <v>0</v>
      </c>
      <c r="K51" s="68">
        <f>SUM(B51:J51)</f>
        <v>-24752.8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5499.53</v>
      </c>
      <c r="I53" s="31">
        <f>+I35</f>
        <v>0</v>
      </c>
      <c r="J53" s="31">
        <f>+J35</f>
        <v>0</v>
      </c>
      <c r="K53" s="23">
        <f t="shared" si="14"/>
        <v>5499.53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-209064.37000000002</v>
      </c>
      <c r="C61" s="35">
        <f t="shared" si="17"/>
        <v>-202214.28000000003</v>
      </c>
      <c r="D61" s="35">
        <f t="shared" si="17"/>
        <v>-200735.23</v>
      </c>
      <c r="E61" s="35">
        <f t="shared" si="17"/>
        <v>-279570.92</v>
      </c>
      <c r="F61" s="35">
        <f t="shared" si="17"/>
        <v>-253095.11000000002</v>
      </c>
      <c r="G61" s="35">
        <f t="shared" si="17"/>
        <v>-284065.89</v>
      </c>
      <c r="H61" s="35">
        <f t="shared" si="17"/>
        <v>-187159.51</v>
      </c>
      <c r="I61" s="35">
        <f t="shared" si="17"/>
        <v>-96838.37000000001</v>
      </c>
      <c r="J61" s="35">
        <f t="shared" si="17"/>
        <v>-64111.62</v>
      </c>
      <c r="K61" s="35">
        <f>SUM(B61:J61)</f>
        <v>-1776855.3000000005</v>
      </c>
    </row>
    <row r="62" spans="1:11" ht="18.75" customHeight="1">
      <c r="A62" s="16" t="s">
        <v>75</v>
      </c>
      <c r="B62" s="35">
        <f aca="true" t="shared" si="18" ref="B62:J62">B63+B64+B65+B66+B67+B68</f>
        <v>-195815.24000000002</v>
      </c>
      <c r="C62" s="35">
        <f t="shared" si="18"/>
        <v>-182889.21000000002</v>
      </c>
      <c r="D62" s="35">
        <f t="shared" si="18"/>
        <v>-181472.7</v>
      </c>
      <c r="E62" s="35">
        <f t="shared" si="18"/>
        <v>-266820.49</v>
      </c>
      <c r="F62" s="35">
        <f t="shared" si="18"/>
        <v>-235192.72</v>
      </c>
      <c r="G62" s="35">
        <f t="shared" si="18"/>
        <v>-257352.84000000003</v>
      </c>
      <c r="H62" s="35">
        <f t="shared" si="18"/>
        <v>-174085.6</v>
      </c>
      <c r="I62" s="35">
        <f t="shared" si="18"/>
        <v>-29966.8</v>
      </c>
      <c r="J62" s="35">
        <f t="shared" si="18"/>
        <v>-54636.4</v>
      </c>
      <c r="K62" s="35">
        <f aca="true" t="shared" si="19" ref="K62:K91">SUM(B62:J62)</f>
        <v>-1578232.0000000002</v>
      </c>
    </row>
    <row r="63" spans="1:11" ht="18.75" customHeight="1">
      <c r="A63" s="12" t="s">
        <v>76</v>
      </c>
      <c r="B63" s="35">
        <f>-ROUND(B9*$D$3,2)</f>
        <v>-132760.6</v>
      </c>
      <c r="C63" s="35">
        <f aca="true" t="shared" si="20" ref="C63:J63">-ROUND(C9*$D$3,2)</f>
        <v>-177798.2</v>
      </c>
      <c r="D63" s="35">
        <f t="shared" si="20"/>
        <v>-154515.6</v>
      </c>
      <c r="E63" s="35">
        <f t="shared" si="20"/>
        <v>-122303</v>
      </c>
      <c r="F63" s="35">
        <f t="shared" si="20"/>
        <v>-139262.4</v>
      </c>
      <c r="G63" s="35">
        <f t="shared" si="20"/>
        <v>-184334.2</v>
      </c>
      <c r="H63" s="35">
        <f t="shared" si="20"/>
        <v>-174085.6</v>
      </c>
      <c r="I63" s="35">
        <f t="shared" si="20"/>
        <v>-29966.8</v>
      </c>
      <c r="J63" s="35">
        <f t="shared" si="20"/>
        <v>-54636.4</v>
      </c>
      <c r="K63" s="35">
        <f t="shared" si="19"/>
        <v>-1169662.8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-1003.2</v>
      </c>
      <c r="C65" s="35">
        <v>-239.4</v>
      </c>
      <c r="D65" s="35">
        <v>-239.4</v>
      </c>
      <c r="E65" s="35">
        <v>-1364.2</v>
      </c>
      <c r="F65" s="35">
        <v>-334.4</v>
      </c>
      <c r="G65" s="35">
        <v>-828.4</v>
      </c>
      <c r="H65" s="19">
        <v>0</v>
      </c>
      <c r="I65" s="19">
        <v>0</v>
      </c>
      <c r="J65" s="19">
        <v>0</v>
      </c>
      <c r="K65" s="35">
        <f t="shared" si="19"/>
        <v>-4009.0000000000005</v>
      </c>
    </row>
    <row r="66" spans="1:11" ht="18.75" customHeight="1">
      <c r="A66" s="12" t="s">
        <v>107</v>
      </c>
      <c r="B66" s="35">
        <v>-1064</v>
      </c>
      <c r="C66" s="35">
        <v>-452.2</v>
      </c>
      <c r="D66" s="35">
        <v>-585.2</v>
      </c>
      <c r="E66" s="35">
        <v>-304</v>
      </c>
      <c r="F66" s="35">
        <v>-159.6</v>
      </c>
      <c r="G66" s="35">
        <v>-319.2</v>
      </c>
      <c r="H66" s="19">
        <v>0</v>
      </c>
      <c r="I66" s="19">
        <v>0</v>
      </c>
      <c r="J66" s="19">
        <v>0</v>
      </c>
      <c r="K66" s="35">
        <f t="shared" si="19"/>
        <v>-2884.2</v>
      </c>
    </row>
    <row r="67" spans="1:11" ht="18.75" customHeight="1">
      <c r="A67" s="12" t="s">
        <v>53</v>
      </c>
      <c r="B67" s="35">
        <v>-60987.44</v>
      </c>
      <c r="C67" s="35">
        <v>-4399.41</v>
      </c>
      <c r="D67" s="35">
        <v>-26132.5</v>
      </c>
      <c r="E67" s="35">
        <v>-142849.29</v>
      </c>
      <c r="F67" s="35">
        <v>-95436.32</v>
      </c>
      <c r="G67" s="35">
        <v>-71871.04</v>
      </c>
      <c r="H67" s="19">
        <v>0</v>
      </c>
      <c r="I67" s="19">
        <v>0</v>
      </c>
      <c r="J67" s="19">
        <v>0</v>
      </c>
      <c r="K67" s="35">
        <f t="shared" si="19"/>
        <v>-401676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1561733.18</v>
      </c>
      <c r="C104" s="24">
        <f t="shared" si="22"/>
        <v>2307364.15</v>
      </c>
      <c r="D104" s="24">
        <f t="shared" si="22"/>
        <v>2742811.6699999995</v>
      </c>
      <c r="E104" s="24">
        <f t="shared" si="22"/>
        <v>1392068.05</v>
      </c>
      <c r="F104" s="24">
        <f t="shared" si="22"/>
        <v>1982900.25</v>
      </c>
      <c r="G104" s="24">
        <f t="shared" si="22"/>
        <v>2855849.3900000006</v>
      </c>
      <c r="H104" s="24">
        <f t="shared" si="22"/>
        <v>1517570.6800000002</v>
      </c>
      <c r="I104" s="24">
        <f>+I105+I106</f>
        <v>557259.4099999999</v>
      </c>
      <c r="J104" s="24">
        <f>+J105+J106</f>
        <v>947168.81</v>
      </c>
      <c r="K104" s="48">
        <f>SUM(B104:J104)</f>
        <v>15864725.590000002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1542880.69</v>
      </c>
      <c r="C105" s="24">
        <f t="shared" si="23"/>
        <v>2283374.64</v>
      </c>
      <c r="D105" s="24">
        <f t="shared" si="23"/>
        <v>2716938.8899999997</v>
      </c>
      <c r="E105" s="24">
        <f t="shared" si="23"/>
        <v>1369351.26</v>
      </c>
      <c r="F105" s="24">
        <f t="shared" si="23"/>
        <v>1959078.94</v>
      </c>
      <c r="G105" s="24">
        <f t="shared" si="23"/>
        <v>2826021.8200000008</v>
      </c>
      <c r="H105" s="24">
        <f t="shared" si="23"/>
        <v>1497283.4300000002</v>
      </c>
      <c r="I105" s="24">
        <f t="shared" si="23"/>
        <v>557259.4099999999</v>
      </c>
      <c r="J105" s="24">
        <f t="shared" si="23"/>
        <v>933099.01</v>
      </c>
      <c r="K105" s="48">
        <f>SUM(B105:J105)</f>
        <v>15685288.09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15864725.580000004</v>
      </c>
      <c r="L112" s="54"/>
    </row>
    <row r="113" spans="1:11" ht="18.75" customHeight="1">
      <c r="A113" s="26" t="s">
        <v>71</v>
      </c>
      <c r="B113" s="27">
        <v>203408.99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203408.99</v>
      </c>
    </row>
    <row r="114" spans="1:11" ht="18.75" customHeight="1">
      <c r="A114" s="26" t="s">
        <v>72</v>
      </c>
      <c r="B114" s="27">
        <v>1358324.19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1358324.19</v>
      </c>
    </row>
    <row r="115" spans="1:11" ht="18.75" customHeight="1">
      <c r="A115" s="26" t="s">
        <v>73</v>
      </c>
      <c r="B115" s="40">
        <v>0</v>
      </c>
      <c r="C115" s="27">
        <f>+C104</f>
        <v>2307364.15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2307364.15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2742811.6699999995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2742811.6699999995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1392068.05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1392068.05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386964.37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386964.37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716954.88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716954.88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97504.41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97504.41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781476.59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781476.59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853684.3</v>
      </c>
      <c r="H122" s="40">
        <v>0</v>
      </c>
      <c r="I122" s="40">
        <v>0</v>
      </c>
      <c r="J122" s="40">
        <v>0</v>
      </c>
      <c r="K122" s="41">
        <f t="shared" si="25"/>
        <v>853684.3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66034.64</v>
      </c>
      <c r="H123" s="40">
        <v>0</v>
      </c>
      <c r="I123" s="40">
        <v>0</v>
      </c>
      <c r="J123" s="40">
        <v>0</v>
      </c>
      <c r="K123" s="41">
        <f t="shared" si="25"/>
        <v>66034.64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428904.49</v>
      </c>
      <c r="H124" s="40">
        <v>0</v>
      </c>
      <c r="I124" s="40">
        <v>0</v>
      </c>
      <c r="J124" s="40">
        <v>0</v>
      </c>
      <c r="K124" s="41">
        <f t="shared" si="25"/>
        <v>428904.49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412702.82</v>
      </c>
      <c r="H125" s="40">
        <v>0</v>
      </c>
      <c r="I125" s="40">
        <v>0</v>
      </c>
      <c r="J125" s="40">
        <v>0</v>
      </c>
      <c r="K125" s="41">
        <f t="shared" si="25"/>
        <v>412702.82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1094523.13</v>
      </c>
      <c r="H126" s="40">
        <v>0</v>
      </c>
      <c r="I126" s="40">
        <v>0</v>
      </c>
      <c r="J126" s="40">
        <v>0</v>
      </c>
      <c r="K126" s="41">
        <f t="shared" si="25"/>
        <v>1094523.13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559334.34</v>
      </c>
      <c r="I127" s="40">
        <v>0</v>
      </c>
      <c r="J127" s="40">
        <v>0</v>
      </c>
      <c r="K127" s="41">
        <f t="shared" si="25"/>
        <v>559334.34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958236.34</v>
      </c>
      <c r="I128" s="40">
        <v>0</v>
      </c>
      <c r="J128" s="40">
        <v>0</v>
      </c>
      <c r="K128" s="41">
        <f t="shared" si="25"/>
        <v>958236.34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557259.41</v>
      </c>
      <c r="J129" s="40">
        <v>0</v>
      </c>
      <c r="K129" s="41">
        <f t="shared" si="25"/>
        <v>557259.41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947168.81</v>
      </c>
      <c r="K130" s="44">
        <f t="shared" si="25"/>
        <v>947168.81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2016-09-01T19:05:04Z</dcterms:modified>
  <cp:category/>
  <cp:version/>
  <cp:contentType/>
  <cp:contentStatus/>
</cp:coreProperties>
</file>