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<sst xmlns="http://schemas.openxmlformats.org/spreadsheetml/2006/main" count="134" uniqueCount="134">
  <si>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</si>
  <si>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</si>
  <si>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</si>
  <si>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</si>
  <si>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</si>
  <si>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</si>
  <si>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</si>
  <si>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</si>
  <si>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</si>
  <si>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</si>
  <si>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</si>
  <si>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</si>
  <si>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</si>
  <si>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</si>
  <si>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</si>
  <si>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</si>
  <si>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</si>
  <si>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</si>
  <si>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</si>
  <si>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</si>
  <si>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</si>
  <si>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</si>
  <si>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</si>
  <si>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</si>
  <si>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</si>
  <si>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</si>
  <si>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</si>
  <si>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</si>
  <si>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</si>
  <si>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</si>
  <si>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</si>
  <si>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</si>
  <si>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</si>
  <si>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</si>
  <si>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</si>
  <si>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</si>
  <si>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</si>
  <si>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</si>
  <si>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</si>
  <si>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</si>
  <si>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</si>
  <si>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</si>
  <si>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</si>
  <si>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</si>
  <si>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</si>
  <si>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</si>
  <si>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</si>
  <si>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</si>
  <si>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</si>
  <si>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</si>
  <si>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</si>
  <si>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</si>
  <si>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</si>
  <si>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</si>
  <si>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</si>
  <si>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</si>
  <si>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</si>
  <si>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</si>
  <si>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</si>
  <si>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</si>
  <si>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</si>
  <si>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</si>
  <si>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</si>
  <si>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</si>
  <si>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</si>
  <si>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</si>
  <si>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</si>
  <si>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</si>
  <si>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</si>
  <si>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</si>
  <si>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</si>
  <si>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</si>
  <si>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</si>
  <si>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</si>
  <si>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</si>
  <si>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</si>
  <si>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</si>
  <si>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</si>
  <si>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</si>
  <si>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</si>
  <si>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</si>
  <si>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</si>
  <si>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</si>
  <si>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</si>
  <si>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</si>
  <si>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</si>
  <si>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</si>
  <si>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</si>
  <si>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</si>
  <si>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</si>
  <si>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</si>
  <si>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</si>
  <si>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</si>
  <si>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</si>
  <si>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</si>
  <si>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</si>
  <si>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</si>
  <si>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</si>
  <si>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</si>
  <si>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</si>
  <si>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</si>
  <si>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</si>
  <si>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</si>
  <si>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</si>
  <si>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</si>
  <si>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</si>
  <si>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</si>
  <si>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</si>
  <si>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</si>
  <si>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</si>
  <si>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</si>
  <si>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</si>
  <si>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</si>
  <si>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</si>
  <si>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</si>
  <si>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</si>
  <si>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</si>
  <si>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</si>
  <si>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</si>
  <si>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</si>
  <si>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</si>
  <si>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</si>
  <si>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</si>
  <si>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</si>
  <si>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</si>
  <si>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</si>
  <si>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</si>
  <si>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</si>
  <si>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</si>
  <si>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</si>
  <si>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</si>
  <si>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</si>
  <si>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</si>
  <si>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23/08/16 - VENCIMENTO 01/09/16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</si>
</sst>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621043</v>
      </c>
      <c r="C7" s="9">
        <f t="shared" si="0"/>
        <v>792741</v>
      </c>
      <c r="D7" s="9">
        <f t="shared" si="0"/>
        <v>821111</v>
      </c>
      <c r="E7" s="9">
        <f t="shared" si="0"/>
        <v>543951</v>
      </c>
      <c r="F7" s="9">
        <f t="shared" si="0"/>
        <v>734179</v>
      </c>
      <c r="G7" s="9">
        <f t="shared" si="0"/>
        <v>1230544</v>
      </c>
      <c r="H7" s="9">
        <f t="shared" si="0"/>
        <v>580711</v>
      </c>
      <c r="I7" s="9">
        <f t="shared" si="0"/>
        <v>126593</v>
      </c>
      <c r="J7" s="9">
        <f t="shared" si="0"/>
        <v>325496</v>
      </c>
      <c r="K7" s="9">
        <f t="shared" si="0"/>
        <v>5776369</v>
      </c>
      <c r="L7" s="52"/>
    </row>
    <row r="8" spans="1:11" ht="17.25" customHeight="1">
      <c r="A8" s="10" t="s">
        <v>99</v>
      </c>
      <c r="B8" s="11">
        <f>B9+B12+B16</f>
        <v>301488</v>
      </c>
      <c r="C8" s="11">
        <f aca="true" t="shared" si="1" ref="C8:J8">C9+C12+C16</f>
        <v>393223</v>
      </c>
      <c r="D8" s="11">
        <f t="shared" si="1"/>
        <v>382965</v>
      </c>
      <c r="E8" s="11">
        <f t="shared" si="1"/>
        <v>272388</v>
      </c>
      <c r="F8" s="11">
        <f t="shared" si="1"/>
        <v>357121</v>
      </c>
      <c r="G8" s="11">
        <f t="shared" si="1"/>
        <v>599185</v>
      </c>
      <c r="H8" s="11">
        <f t="shared" si="1"/>
        <v>308901</v>
      </c>
      <c r="I8" s="11">
        <f t="shared" si="1"/>
        <v>57277</v>
      </c>
      <c r="J8" s="11">
        <f t="shared" si="1"/>
        <v>148925</v>
      </c>
      <c r="K8" s="11">
        <f>SUM(B8:J8)</f>
        <v>2821473</v>
      </c>
    </row>
    <row r="9" spans="1:11" ht="17.25" customHeight="1">
      <c r="A9" s="15" t="s">
        <v>17</v>
      </c>
      <c r="B9" s="13">
        <f>+B10+B11</f>
        <v>35330</v>
      </c>
      <c r="C9" s="13">
        <f aca="true" t="shared" si="2" ref="C9:J9">+C10+C11</f>
        <v>48133</v>
      </c>
      <c r="D9" s="13">
        <f t="shared" si="2"/>
        <v>41476</v>
      </c>
      <c r="E9" s="13">
        <f t="shared" si="2"/>
        <v>32493</v>
      </c>
      <c r="F9" s="13">
        <f t="shared" si="2"/>
        <v>36789</v>
      </c>
      <c r="G9" s="13">
        <f t="shared" si="2"/>
        <v>48782</v>
      </c>
      <c r="H9" s="13">
        <f t="shared" si="2"/>
        <v>45882</v>
      </c>
      <c r="I9" s="13">
        <f t="shared" si="2"/>
        <v>8053</v>
      </c>
      <c r="J9" s="13">
        <f t="shared" si="2"/>
        <v>14658</v>
      </c>
      <c r="K9" s="11">
        <f>SUM(B9:J9)</f>
        <v>311596</v>
      </c>
    </row>
    <row r="10" spans="1:11" ht="17.25" customHeight="1">
      <c r="A10" s="29" t="s">
        <v>18</v>
      </c>
      <c r="B10" s="13">
        <v>35330</v>
      </c>
      <c r="C10" s="13">
        <v>48133</v>
      </c>
      <c r="D10" s="13">
        <v>41476</v>
      </c>
      <c r="E10" s="13">
        <v>32493</v>
      </c>
      <c r="F10" s="13">
        <v>36789</v>
      </c>
      <c r="G10" s="13">
        <v>48782</v>
      </c>
      <c r="H10" s="13">
        <v>45882</v>
      </c>
      <c r="I10" s="13">
        <v>8053</v>
      </c>
      <c r="J10" s="13">
        <v>14658</v>
      </c>
      <c r="K10" s="11">
        <f>SUM(B10:J10)</f>
        <v>311596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228080</v>
      </c>
      <c r="C12" s="17">
        <f t="shared" si="3"/>
        <v>298865</v>
      </c>
      <c r="D12" s="17">
        <f t="shared" si="3"/>
        <v>294691</v>
      </c>
      <c r="E12" s="17">
        <f t="shared" si="3"/>
        <v>207664</v>
      </c>
      <c r="F12" s="17">
        <f t="shared" si="3"/>
        <v>271122</v>
      </c>
      <c r="G12" s="17">
        <f t="shared" si="3"/>
        <v>463616</v>
      </c>
      <c r="H12" s="17">
        <f t="shared" si="3"/>
        <v>228905</v>
      </c>
      <c r="I12" s="17">
        <f t="shared" si="3"/>
        <v>41854</v>
      </c>
      <c r="J12" s="17">
        <f t="shared" si="3"/>
        <v>115563</v>
      </c>
      <c r="K12" s="11">
        <f aca="true" t="shared" si="4" ref="K12:K27">SUM(B12:J12)</f>
        <v>2150360</v>
      </c>
    </row>
    <row r="13" spans="1:13" ht="17.25" customHeight="1">
      <c r="A13" s="14" t="s">
        <v>20</v>
      </c>
      <c r="B13" s="13">
        <v>109437</v>
      </c>
      <c r="C13" s="13">
        <v>153713</v>
      </c>
      <c r="D13" s="13">
        <v>156469</v>
      </c>
      <c r="E13" s="13">
        <v>107219</v>
      </c>
      <c r="F13" s="13">
        <v>137295</v>
      </c>
      <c r="G13" s="13">
        <v>220827</v>
      </c>
      <c r="H13" s="13">
        <v>104662</v>
      </c>
      <c r="I13" s="13">
        <v>23295</v>
      </c>
      <c r="J13" s="13">
        <v>61146</v>
      </c>
      <c r="K13" s="11">
        <f t="shared" si="4"/>
        <v>1074063</v>
      </c>
      <c r="L13" s="52"/>
      <c r="M13" s="53"/>
    </row>
    <row r="14" spans="1:12" ht="17.25" customHeight="1">
      <c r="A14" s="14" t="s">
        <v>21</v>
      </c>
      <c r="B14" s="13">
        <v>107989</v>
      </c>
      <c r="C14" s="13">
        <v>128960</v>
      </c>
      <c r="D14" s="13">
        <v>126873</v>
      </c>
      <c r="E14" s="13">
        <v>90589</v>
      </c>
      <c r="F14" s="13">
        <v>123310</v>
      </c>
      <c r="G14" s="13">
        <v>226332</v>
      </c>
      <c r="H14" s="13">
        <v>106219</v>
      </c>
      <c r="I14" s="13">
        <v>15737</v>
      </c>
      <c r="J14" s="13">
        <v>50743</v>
      </c>
      <c r="K14" s="11">
        <f t="shared" si="4"/>
        <v>976752</v>
      </c>
      <c r="L14" s="52"/>
    </row>
    <row r="15" spans="1:11" ht="17.25" customHeight="1">
      <c r="A15" s="14" t="s">
        <v>22</v>
      </c>
      <c r="B15" s="13">
        <v>10654</v>
      </c>
      <c r="C15" s="13">
        <v>16192</v>
      </c>
      <c r="D15" s="13">
        <v>11349</v>
      </c>
      <c r="E15" s="13">
        <v>9856</v>
      </c>
      <c r="F15" s="13">
        <v>10517</v>
      </c>
      <c r="G15" s="13">
        <v>16457</v>
      </c>
      <c r="H15" s="13">
        <v>18024</v>
      </c>
      <c r="I15" s="13">
        <v>2822</v>
      </c>
      <c r="J15" s="13">
        <v>3674</v>
      </c>
      <c r="K15" s="11">
        <f t="shared" si="4"/>
        <v>99545</v>
      </c>
    </row>
    <row r="16" spans="1:11" ht="17.25" customHeight="1">
      <c r="A16" s="15" t="s">
        <v>95</v>
      </c>
      <c r="B16" s="13">
        <f>B17+B18+B19</f>
        <v>38078</v>
      </c>
      <c r="C16" s="13">
        <f aca="true" t="shared" si="5" ref="C16:J16">C17+C18+C19</f>
        <v>46225</v>
      </c>
      <c r="D16" s="13">
        <f t="shared" si="5"/>
        <v>46798</v>
      </c>
      <c r="E16" s="13">
        <f t="shared" si="5"/>
        <v>32231</v>
      </c>
      <c r="F16" s="13">
        <f t="shared" si="5"/>
        <v>49210</v>
      </c>
      <c r="G16" s="13">
        <f t="shared" si="5"/>
        <v>86787</v>
      </c>
      <c r="H16" s="13">
        <f t="shared" si="5"/>
        <v>34114</v>
      </c>
      <c r="I16" s="13">
        <f t="shared" si="5"/>
        <v>7370</v>
      </c>
      <c r="J16" s="13">
        <f t="shared" si="5"/>
        <v>18704</v>
      </c>
      <c r="K16" s="11">
        <f t="shared" si="4"/>
        <v>359517</v>
      </c>
    </row>
    <row r="17" spans="1:11" ht="17.25" customHeight="1">
      <c r="A17" s="14" t="s">
        <v>96</v>
      </c>
      <c r="B17" s="13">
        <v>23030</v>
      </c>
      <c r="C17" s="13">
        <v>30129</v>
      </c>
      <c r="D17" s="13">
        <v>28583</v>
      </c>
      <c r="E17" s="13">
        <v>19899</v>
      </c>
      <c r="F17" s="13">
        <v>30597</v>
      </c>
      <c r="G17" s="13">
        <v>51730</v>
      </c>
      <c r="H17" s="13">
        <v>21911</v>
      </c>
      <c r="I17" s="13">
        <v>4849</v>
      </c>
      <c r="J17" s="13">
        <v>11499</v>
      </c>
      <c r="K17" s="11">
        <f t="shared" si="4"/>
        <v>222227</v>
      </c>
    </row>
    <row r="18" spans="1:11" ht="17.25" customHeight="1">
      <c r="A18" s="14" t="s">
        <v>97</v>
      </c>
      <c r="B18" s="13">
        <v>12782</v>
      </c>
      <c r="C18" s="13">
        <v>12985</v>
      </c>
      <c r="D18" s="13">
        <v>16182</v>
      </c>
      <c r="E18" s="13">
        <v>10580</v>
      </c>
      <c r="F18" s="13">
        <v>16512</v>
      </c>
      <c r="G18" s="13">
        <v>31649</v>
      </c>
      <c r="H18" s="13">
        <v>9198</v>
      </c>
      <c r="I18" s="13">
        <v>2058</v>
      </c>
      <c r="J18" s="13">
        <v>6447</v>
      </c>
      <c r="K18" s="11">
        <f t="shared" si="4"/>
        <v>118393</v>
      </c>
    </row>
    <row r="19" spans="1:11" ht="17.25" customHeight="1">
      <c r="A19" s="14" t="s">
        <v>98</v>
      </c>
      <c r="B19" s="13">
        <v>2266</v>
      </c>
      <c r="C19" s="13">
        <v>3111</v>
      </c>
      <c r="D19" s="13">
        <v>2033</v>
      </c>
      <c r="E19" s="13">
        <v>1752</v>
      </c>
      <c r="F19" s="13">
        <v>2101</v>
      </c>
      <c r="G19" s="13">
        <v>3408</v>
      </c>
      <c r="H19" s="13">
        <v>3005</v>
      </c>
      <c r="I19" s="13">
        <v>463</v>
      </c>
      <c r="J19" s="13">
        <v>758</v>
      </c>
      <c r="K19" s="11">
        <f t="shared" si="4"/>
        <v>18897</v>
      </c>
    </row>
    <row r="20" spans="1:11" ht="17.25" customHeight="1">
      <c r="A20" s="16" t="s">
        <v>23</v>
      </c>
      <c r="B20" s="11">
        <f>+B21+B22+B23</f>
        <v>161684</v>
      </c>
      <c r="C20" s="11">
        <f aca="true" t="shared" si="6" ref="C20:J20">+C21+C22+C23</f>
        <v>182286</v>
      </c>
      <c r="D20" s="11">
        <f t="shared" si="6"/>
        <v>209713</v>
      </c>
      <c r="E20" s="11">
        <f t="shared" si="6"/>
        <v>130737</v>
      </c>
      <c r="F20" s="11">
        <f t="shared" si="6"/>
        <v>202991</v>
      </c>
      <c r="G20" s="11">
        <f t="shared" si="6"/>
        <v>382108</v>
      </c>
      <c r="H20" s="11">
        <f t="shared" si="6"/>
        <v>139563</v>
      </c>
      <c r="I20" s="11">
        <f t="shared" si="6"/>
        <v>32341</v>
      </c>
      <c r="J20" s="11">
        <f t="shared" si="6"/>
        <v>77701</v>
      </c>
      <c r="K20" s="11">
        <f t="shared" si="4"/>
        <v>1519124</v>
      </c>
    </row>
    <row r="21" spans="1:12" ht="17.25" customHeight="1">
      <c r="A21" s="12" t="s">
        <v>24</v>
      </c>
      <c r="B21" s="13">
        <v>86735</v>
      </c>
      <c r="C21" s="13">
        <v>107737</v>
      </c>
      <c r="D21" s="13">
        <v>125202</v>
      </c>
      <c r="E21" s="13">
        <v>76976</v>
      </c>
      <c r="F21" s="13">
        <v>115595</v>
      </c>
      <c r="G21" s="13">
        <v>201631</v>
      </c>
      <c r="H21" s="13">
        <v>78059</v>
      </c>
      <c r="I21" s="13">
        <v>20214</v>
      </c>
      <c r="J21" s="13">
        <v>45422</v>
      </c>
      <c r="K21" s="11">
        <f t="shared" si="4"/>
        <v>857571</v>
      </c>
      <c r="L21" s="52"/>
    </row>
    <row r="22" spans="1:12" ht="17.25" customHeight="1">
      <c r="A22" s="12" t="s">
        <v>25</v>
      </c>
      <c r="B22" s="13">
        <v>70274</v>
      </c>
      <c r="C22" s="13">
        <v>68828</v>
      </c>
      <c r="D22" s="13">
        <v>79647</v>
      </c>
      <c r="E22" s="13">
        <v>50308</v>
      </c>
      <c r="F22" s="13">
        <v>83011</v>
      </c>
      <c r="G22" s="13">
        <v>172679</v>
      </c>
      <c r="H22" s="13">
        <v>55528</v>
      </c>
      <c r="I22" s="13">
        <v>11056</v>
      </c>
      <c r="J22" s="13">
        <v>30726</v>
      </c>
      <c r="K22" s="11">
        <f t="shared" si="4"/>
        <v>622057</v>
      </c>
      <c r="L22" s="52"/>
    </row>
    <row r="23" spans="1:11" ht="17.25" customHeight="1">
      <c r="A23" s="12" t="s">
        <v>26</v>
      </c>
      <c r="B23" s="13">
        <v>4675</v>
      </c>
      <c r="C23" s="13">
        <v>5721</v>
      </c>
      <c r="D23" s="13">
        <v>4864</v>
      </c>
      <c r="E23" s="13">
        <v>3453</v>
      </c>
      <c r="F23" s="13">
        <v>4385</v>
      </c>
      <c r="G23" s="13">
        <v>7798</v>
      </c>
      <c r="H23" s="13">
        <v>5976</v>
      </c>
      <c r="I23" s="13">
        <v>1071</v>
      </c>
      <c r="J23" s="13">
        <v>1553</v>
      </c>
      <c r="K23" s="11">
        <f t="shared" si="4"/>
        <v>39496</v>
      </c>
    </row>
    <row r="24" spans="1:11" ht="17.25" customHeight="1">
      <c r="A24" s="16" t="s">
        <v>27</v>
      </c>
      <c r="B24" s="13">
        <f>+B25+B26</f>
        <v>157871</v>
      </c>
      <c r="C24" s="13">
        <f aca="true" t="shared" si="7" ref="C24:J24">+C25+C26</f>
        <v>217232</v>
      </c>
      <c r="D24" s="13">
        <f t="shared" si="7"/>
        <v>228433</v>
      </c>
      <c r="E24" s="13">
        <f t="shared" si="7"/>
        <v>140826</v>
      </c>
      <c r="F24" s="13">
        <f t="shared" si="7"/>
        <v>174067</v>
      </c>
      <c r="G24" s="13">
        <f t="shared" si="7"/>
        <v>249251</v>
      </c>
      <c r="H24" s="13">
        <f t="shared" si="7"/>
        <v>122826</v>
      </c>
      <c r="I24" s="13">
        <f t="shared" si="7"/>
        <v>36975</v>
      </c>
      <c r="J24" s="13">
        <f t="shared" si="7"/>
        <v>98870</v>
      </c>
      <c r="K24" s="11">
        <f t="shared" si="4"/>
        <v>1426351</v>
      </c>
    </row>
    <row r="25" spans="1:12" ht="17.25" customHeight="1">
      <c r="A25" s="12" t="s">
        <v>131</v>
      </c>
      <c r="B25" s="13">
        <v>66634</v>
      </c>
      <c r="C25" s="13">
        <v>102316</v>
      </c>
      <c r="D25" s="13">
        <v>113134</v>
      </c>
      <c r="E25" s="13">
        <v>68429</v>
      </c>
      <c r="F25" s="13">
        <v>79080</v>
      </c>
      <c r="G25" s="13">
        <v>106923</v>
      </c>
      <c r="H25" s="13">
        <v>53538</v>
      </c>
      <c r="I25" s="13">
        <v>20562</v>
      </c>
      <c r="J25" s="13">
        <v>46179</v>
      </c>
      <c r="K25" s="11">
        <f t="shared" si="4"/>
        <v>656795</v>
      </c>
      <c r="L25" s="52"/>
    </row>
    <row r="26" spans="1:12" ht="17.25" customHeight="1">
      <c r="A26" s="12" t="s">
        <v>132</v>
      </c>
      <c r="B26" s="13">
        <v>91237</v>
      </c>
      <c r="C26" s="13">
        <v>114916</v>
      </c>
      <c r="D26" s="13">
        <v>115299</v>
      </c>
      <c r="E26" s="13">
        <v>72397</v>
      </c>
      <c r="F26" s="13">
        <v>94987</v>
      </c>
      <c r="G26" s="13">
        <v>142328</v>
      </c>
      <c r="H26" s="13">
        <v>69288</v>
      </c>
      <c r="I26" s="13">
        <v>16413</v>
      </c>
      <c r="J26" s="13">
        <v>52691</v>
      </c>
      <c r="K26" s="11">
        <f t="shared" si="4"/>
        <v>769556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9421</v>
      </c>
      <c r="I27" s="11">
        <v>0</v>
      </c>
      <c r="J27" s="11">
        <v>0</v>
      </c>
      <c r="K27" s="11">
        <f t="shared" si="4"/>
        <v>9421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4521.95</v>
      </c>
      <c r="I35" s="19">
        <v>0</v>
      </c>
      <c r="J35" s="19">
        <v>0</v>
      </c>
      <c r="K35" s="23">
        <f>SUM(B35:J35)</f>
        <v>4521.95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3656823.5700000003</v>
      </c>
      <c r="C47" s="22">
        <f aca="true" t="shared" si="12" ref="C47:H47">+C48+C57</f>
        <v>5347557.51</v>
      </c>
      <c r="D47" s="22">
        <f t="shared" si="12"/>
        <v>6345586.95</v>
      </c>
      <c r="E47" s="22">
        <f t="shared" si="12"/>
        <v>3530840.54</v>
      </c>
      <c r="F47" s="22">
        <f t="shared" si="12"/>
        <v>4750224.419999999</v>
      </c>
      <c r="G47" s="22">
        <f t="shared" si="12"/>
        <v>6654738.68</v>
      </c>
      <c r="H47" s="22">
        <f t="shared" si="12"/>
        <v>3537600.3799999994</v>
      </c>
      <c r="I47" s="22">
        <f>+I48+I57</f>
        <v>640524.94</v>
      </c>
      <c r="J47" s="22">
        <f>+J48+J57</f>
        <v>992026.2000000001</v>
      </c>
      <c r="K47" s="22">
        <f>SUM(B47:J47)</f>
        <v>35455923.19</v>
      </c>
    </row>
    <row r="48" spans="1:11" ht="17.25" customHeight="1">
      <c r="A48" s="16" t="s">
        <v>113</v>
      </c>
      <c r="B48" s="23">
        <f>SUM(B49:B56)</f>
        <v>3637971.08</v>
      </c>
      <c r="C48" s="23">
        <f aca="true" t="shared" si="13" ref="C48:J48">SUM(C49:C56)</f>
        <v>5323568</v>
      </c>
      <c r="D48" s="23">
        <f t="shared" si="13"/>
        <v>6319714.17</v>
      </c>
      <c r="E48" s="23">
        <f t="shared" si="13"/>
        <v>3508123.75</v>
      </c>
      <c r="F48" s="23">
        <f t="shared" si="13"/>
        <v>4726403.109999999</v>
      </c>
      <c r="G48" s="23">
        <f t="shared" si="13"/>
        <v>6624911.109999999</v>
      </c>
      <c r="H48" s="23">
        <f t="shared" si="13"/>
        <v>3516852.0599999996</v>
      </c>
      <c r="I48" s="23">
        <f t="shared" si="13"/>
        <v>640524.94</v>
      </c>
      <c r="J48" s="23">
        <f t="shared" si="13"/>
        <v>977956.4</v>
      </c>
      <c r="K48" s="23">
        <f aca="true" t="shared" si="14" ref="K48:K57">SUM(B48:J48)</f>
        <v>35276024.62</v>
      </c>
    </row>
    <row r="49" spans="1:11" ht="17.25" customHeight="1">
      <c r="A49" s="34" t="s">
        <v>44</v>
      </c>
      <c r="B49" s="23">
        <f aca="true" t="shared" si="15" ref="B49:H49">ROUND(B30*B7,2)</f>
        <v>1725505.87</v>
      </c>
      <c r="C49" s="23">
        <f t="shared" si="15"/>
        <v>2458765.49</v>
      </c>
      <c r="D49" s="23">
        <f t="shared" si="15"/>
        <v>2873560.06</v>
      </c>
      <c r="E49" s="23">
        <f t="shared" si="15"/>
        <v>1618961.36</v>
      </c>
      <c r="F49" s="23">
        <f t="shared" si="15"/>
        <v>2162597.66</v>
      </c>
      <c r="G49" s="23">
        <f t="shared" si="15"/>
        <v>3058517.11</v>
      </c>
      <c r="H49" s="23">
        <f t="shared" si="15"/>
        <v>1655084.42</v>
      </c>
      <c r="I49" s="23">
        <f>ROUND(I30*I7,2)</f>
        <v>639459.22</v>
      </c>
      <c r="J49" s="23">
        <f>ROUND(J30*J7,2)</f>
        <v>975739.36</v>
      </c>
      <c r="K49" s="23">
        <f t="shared" si="14"/>
        <v>17168190.55</v>
      </c>
    </row>
    <row r="50" spans="1:11" ht="17.25" customHeight="1">
      <c r="A50" s="34" t="s">
        <v>45</v>
      </c>
      <c r="B50" s="19">
        <v>0</v>
      </c>
      <c r="C50" s="23">
        <f>ROUND(C31*C7,2)</f>
        <v>5465.3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5465.3</v>
      </c>
    </row>
    <row r="51" spans="1:11" ht="17.25" customHeight="1">
      <c r="A51" s="67" t="s">
        <v>106</v>
      </c>
      <c r="B51" s="68">
        <f aca="true" t="shared" si="16" ref="B51:H51">ROUND(B32*B7,2)</f>
        <v>-2981.01</v>
      </c>
      <c r="C51" s="68">
        <f t="shared" si="16"/>
        <v>-3884.43</v>
      </c>
      <c r="D51" s="68">
        <f t="shared" si="16"/>
        <v>-4105.56</v>
      </c>
      <c r="E51" s="68">
        <f t="shared" si="16"/>
        <v>-2491.54</v>
      </c>
      <c r="F51" s="68">
        <f t="shared" si="16"/>
        <v>-3450.64</v>
      </c>
      <c r="G51" s="68">
        <f t="shared" si="16"/>
        <v>-4799.12</v>
      </c>
      <c r="H51" s="68">
        <f t="shared" si="16"/>
        <v>-2671.27</v>
      </c>
      <c r="I51" s="19">
        <v>0</v>
      </c>
      <c r="J51" s="19">
        <v>0</v>
      </c>
      <c r="K51" s="68">
        <f>SUM(B51:J51)</f>
        <v>-24383.57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4521.95</v>
      </c>
      <c r="I53" s="31">
        <f>+I35</f>
        <v>0</v>
      </c>
      <c r="J53" s="31">
        <f>+J35</f>
        <v>0</v>
      </c>
      <c r="K53" s="23">
        <f t="shared" si="14"/>
        <v>4521.95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20748.32</v>
      </c>
      <c r="I57" s="19">
        <v>0</v>
      </c>
      <c r="J57" s="36">
        <v>14069.8</v>
      </c>
      <c r="K57" s="36">
        <f t="shared" si="14"/>
        <v>179898.57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-2060717.96</v>
      </c>
      <c r="C61" s="35">
        <f t="shared" si="17"/>
        <v>-3005462.05</v>
      </c>
      <c r="D61" s="35">
        <f t="shared" si="17"/>
        <v>-3608151.53</v>
      </c>
      <c r="E61" s="35">
        <f t="shared" si="17"/>
        <v>-2101942.84</v>
      </c>
      <c r="F61" s="35">
        <f t="shared" si="17"/>
        <v>-2736932.2199999997</v>
      </c>
      <c r="G61" s="35">
        <f t="shared" si="17"/>
        <v>-3760113.81</v>
      </c>
      <c r="H61" s="35">
        <f t="shared" si="17"/>
        <v>-2033806.94</v>
      </c>
      <c r="I61" s="35">
        <f t="shared" si="17"/>
        <v>-97472.97</v>
      </c>
      <c r="J61" s="35">
        <f t="shared" si="17"/>
        <v>-66429.16</v>
      </c>
      <c r="K61" s="35">
        <f>SUM(B61:J61)</f>
        <v>-19471029.479999997</v>
      </c>
    </row>
    <row r="62" spans="1:11" ht="18.75" customHeight="1">
      <c r="A62" s="16" t="s">
        <v>75</v>
      </c>
      <c r="B62" s="35">
        <f aca="true" t="shared" si="18" ref="B62:J62">B63+B64+B65+B66+B67+B68</f>
        <v>-174341.38</v>
      </c>
      <c r="C62" s="35">
        <f t="shared" si="18"/>
        <v>-185838.02</v>
      </c>
      <c r="D62" s="35">
        <f t="shared" si="18"/>
        <v>-176502.29</v>
      </c>
      <c r="E62" s="35">
        <f t="shared" si="18"/>
        <v>-237698.61</v>
      </c>
      <c r="F62" s="35">
        <f t="shared" si="18"/>
        <v>-208294.75</v>
      </c>
      <c r="G62" s="35">
        <f t="shared" si="18"/>
        <v>-236543.88</v>
      </c>
      <c r="H62" s="35">
        <f t="shared" si="18"/>
        <v>-174351.6</v>
      </c>
      <c r="I62" s="35">
        <f t="shared" si="18"/>
        <v>-30601.4</v>
      </c>
      <c r="J62" s="35">
        <f t="shared" si="18"/>
        <v>-55700.4</v>
      </c>
      <c r="K62" s="35">
        <f aca="true" t="shared" si="19" ref="K62:K91">SUM(B62:J62)</f>
        <v>-1479872.33</v>
      </c>
    </row>
    <row r="63" spans="1:11" ht="18.75" customHeight="1">
      <c r="A63" s="12" t="s">
        <v>76</v>
      </c>
      <c r="B63" s="35">
        <f>-ROUND(B9*$D$3,2)</f>
        <v>-134254</v>
      </c>
      <c r="C63" s="35">
        <f aca="true" t="shared" si="20" ref="C63:J63">-ROUND(C9*$D$3,2)</f>
        <v>-182905.4</v>
      </c>
      <c r="D63" s="35">
        <f t="shared" si="20"/>
        <v>-157608.8</v>
      </c>
      <c r="E63" s="35">
        <f t="shared" si="20"/>
        <v>-123473.4</v>
      </c>
      <c r="F63" s="35">
        <f t="shared" si="20"/>
        <v>-139798.2</v>
      </c>
      <c r="G63" s="35">
        <f t="shared" si="20"/>
        <v>-185371.6</v>
      </c>
      <c r="H63" s="35">
        <f t="shared" si="20"/>
        <v>-174351.6</v>
      </c>
      <c r="I63" s="35">
        <f t="shared" si="20"/>
        <v>-30601.4</v>
      </c>
      <c r="J63" s="35">
        <f t="shared" si="20"/>
        <v>-55700.4</v>
      </c>
      <c r="K63" s="35">
        <f t="shared" si="19"/>
        <v>-1184064.7999999998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-782.8</v>
      </c>
      <c r="C65" s="35">
        <v>-174.8</v>
      </c>
      <c r="D65" s="35">
        <v>-228</v>
      </c>
      <c r="E65" s="35">
        <v>-1254</v>
      </c>
      <c r="F65" s="35">
        <v>-174.8</v>
      </c>
      <c r="G65" s="35">
        <v>-459.8</v>
      </c>
      <c r="H65" s="19">
        <v>0</v>
      </c>
      <c r="I65" s="19">
        <v>0</v>
      </c>
      <c r="J65" s="19">
        <v>0</v>
      </c>
      <c r="K65" s="35">
        <f t="shared" si="19"/>
        <v>-3074.2000000000003</v>
      </c>
    </row>
    <row r="66" spans="1:11" ht="18.75" customHeight="1">
      <c r="A66" s="12" t="s">
        <v>107</v>
      </c>
      <c r="B66" s="35">
        <v>-1801.2</v>
      </c>
      <c r="C66" s="35">
        <v>-718.2</v>
      </c>
      <c r="D66" s="35">
        <v>-452.2</v>
      </c>
      <c r="E66" s="35">
        <v>-870.2</v>
      </c>
      <c r="F66" s="35">
        <v>-239.4</v>
      </c>
      <c r="G66" s="35">
        <v>-505.4</v>
      </c>
      <c r="H66" s="19">
        <v>0</v>
      </c>
      <c r="I66" s="19">
        <v>0</v>
      </c>
      <c r="J66" s="19">
        <v>0</v>
      </c>
      <c r="K66" s="35">
        <f t="shared" si="19"/>
        <v>-4586.6</v>
      </c>
    </row>
    <row r="67" spans="1:11" ht="18.75" customHeight="1">
      <c r="A67" s="12" t="s">
        <v>53</v>
      </c>
      <c r="B67" s="35">
        <v>-37503.38</v>
      </c>
      <c r="C67" s="35">
        <v>-2039.62</v>
      </c>
      <c r="D67" s="35">
        <v>-18213.29</v>
      </c>
      <c r="E67" s="35">
        <v>-112056.01</v>
      </c>
      <c r="F67" s="35">
        <v>-68082.35</v>
      </c>
      <c r="G67" s="35">
        <v>-50207.08</v>
      </c>
      <c r="H67" s="19">
        <v>0</v>
      </c>
      <c r="I67" s="19">
        <v>0</v>
      </c>
      <c r="J67" s="19">
        <v>0</v>
      </c>
      <c r="K67" s="35">
        <f t="shared" si="19"/>
        <v>-288101.73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-1886376.58</v>
      </c>
      <c r="C69" s="68">
        <f t="shared" si="21"/>
        <v>-2819624.03</v>
      </c>
      <c r="D69" s="68">
        <f t="shared" si="21"/>
        <v>-3431649.2399999998</v>
      </c>
      <c r="E69" s="68">
        <f t="shared" si="21"/>
        <v>-1864244.23</v>
      </c>
      <c r="F69" s="68">
        <f t="shared" si="21"/>
        <v>-2528637.4699999997</v>
      </c>
      <c r="G69" s="68">
        <f t="shared" si="21"/>
        <v>-3523569.93</v>
      </c>
      <c r="H69" s="68">
        <f t="shared" si="21"/>
        <v>-1859455.3399999999</v>
      </c>
      <c r="I69" s="68">
        <f t="shared" si="21"/>
        <v>-66871.57</v>
      </c>
      <c r="J69" s="68">
        <f t="shared" si="21"/>
        <v>-10728.76</v>
      </c>
      <c r="K69" s="68">
        <f t="shared" si="19"/>
        <v>-17991157.150000002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35">
        <v>-33000</v>
      </c>
      <c r="E78" s="35">
        <v>-1000</v>
      </c>
      <c r="F78" s="19">
        <v>0</v>
      </c>
      <c r="G78" s="35">
        <v>-4000</v>
      </c>
      <c r="H78" s="35">
        <v>-24000</v>
      </c>
      <c r="I78" s="19">
        <v>0</v>
      </c>
      <c r="J78" s="35">
        <v>-1000</v>
      </c>
      <c r="K78" s="35">
        <f t="shared" si="19"/>
        <v>-63000</v>
      </c>
    </row>
    <row r="79" spans="1:11" ht="18.75" customHeight="1">
      <c r="A79" s="12" t="s">
        <v>64</v>
      </c>
      <c r="B79" s="19">
        <v>0</v>
      </c>
      <c r="C79" s="19">
        <v>0</v>
      </c>
      <c r="D79" s="35">
        <v>-4390.27</v>
      </c>
      <c r="E79" s="35">
        <v>-49.45</v>
      </c>
      <c r="F79" s="19">
        <v>0</v>
      </c>
      <c r="G79" s="35">
        <v>-369.1</v>
      </c>
      <c r="H79" s="35">
        <v>-3303.54</v>
      </c>
      <c r="I79" s="19">
        <v>0</v>
      </c>
      <c r="J79" s="35">
        <v>-253.54</v>
      </c>
      <c r="K79" s="35">
        <f t="shared" si="19"/>
        <v>-8365.900000000001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35">
        <v>-76092.12</v>
      </c>
      <c r="C95" s="35">
        <v>-113756.64</v>
      </c>
      <c r="D95" s="35">
        <v>-137102.6</v>
      </c>
      <c r="E95" s="35">
        <v>-75170.66</v>
      </c>
      <c r="F95" s="35">
        <v>-101993.68</v>
      </c>
      <c r="G95" s="35">
        <v>-141875.45</v>
      </c>
      <c r="H95" s="35">
        <v>-73896.46</v>
      </c>
      <c r="I95" s="19">
        <v>0</v>
      </c>
      <c r="J95" s="19">
        <v>0</v>
      </c>
      <c r="K95" s="35">
        <f>SUM(B95:J95)</f>
        <v>-719887.61</v>
      </c>
      <c r="L95" s="55"/>
    </row>
    <row r="96" spans="1:12" ht="18.75" customHeight="1">
      <c r="A96" s="12" t="s">
        <v>116</v>
      </c>
      <c r="B96" s="35">
        <v>-1797035.33</v>
      </c>
      <c r="C96" s="35">
        <v>-2686542.32</v>
      </c>
      <c r="D96" s="35">
        <v>-3237893.84</v>
      </c>
      <c r="E96" s="35">
        <v>-1775273.69</v>
      </c>
      <c r="F96" s="35">
        <v>-2408741.4</v>
      </c>
      <c r="G96" s="35">
        <v>-3350612.33</v>
      </c>
      <c r="H96" s="35">
        <v>-1745181.43</v>
      </c>
      <c r="I96" s="19">
        <v>0</v>
      </c>
      <c r="J96" s="19">
        <v>0</v>
      </c>
      <c r="K96" s="35">
        <f>SUM(B96:J96)</f>
        <v>-17001280.34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1596105.61</v>
      </c>
      <c r="C104" s="24">
        <f t="shared" si="22"/>
        <v>2342095.4600000004</v>
      </c>
      <c r="D104" s="24">
        <f t="shared" si="22"/>
        <v>2737435.42</v>
      </c>
      <c r="E104" s="24">
        <f t="shared" si="22"/>
        <v>1428897.7000000002</v>
      </c>
      <c r="F104" s="24">
        <f t="shared" si="22"/>
        <v>2013292.1999999997</v>
      </c>
      <c r="G104" s="24">
        <f t="shared" si="22"/>
        <v>2894624.869999999</v>
      </c>
      <c r="H104" s="24">
        <f t="shared" si="22"/>
        <v>1503793.4399999997</v>
      </c>
      <c r="I104" s="24">
        <f>+I105+I106</f>
        <v>543051.97</v>
      </c>
      <c r="J104" s="24">
        <f>+J105+J106</f>
        <v>925597.04</v>
      </c>
      <c r="K104" s="48">
        <f>SUM(B104:J104)</f>
        <v>15984893.71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1577253.12</v>
      </c>
      <c r="C105" s="24">
        <f t="shared" si="23"/>
        <v>2318105.9500000007</v>
      </c>
      <c r="D105" s="24">
        <f t="shared" si="23"/>
        <v>2711562.64</v>
      </c>
      <c r="E105" s="24">
        <f t="shared" si="23"/>
        <v>1406180.9100000001</v>
      </c>
      <c r="F105" s="24">
        <f t="shared" si="23"/>
        <v>1989470.8899999997</v>
      </c>
      <c r="G105" s="24">
        <f t="shared" si="23"/>
        <v>2864797.2999999993</v>
      </c>
      <c r="H105" s="24">
        <f t="shared" si="23"/>
        <v>1483045.1199999996</v>
      </c>
      <c r="I105" s="24">
        <f t="shared" si="23"/>
        <v>543051.97</v>
      </c>
      <c r="J105" s="24">
        <f t="shared" si="23"/>
        <v>911527.24</v>
      </c>
      <c r="K105" s="48">
        <f>SUM(B105:J105)</f>
        <v>15804995.14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20748.32</v>
      </c>
      <c r="I106" s="19">
        <f t="shared" si="24"/>
        <v>0</v>
      </c>
      <c r="J106" s="24">
        <f t="shared" si="24"/>
        <v>14069.8</v>
      </c>
      <c r="K106" s="48">
        <f>SUM(B106:J106)</f>
        <v>179898.57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15984893.719999999</v>
      </c>
      <c r="L112" s="54"/>
    </row>
    <row r="113" spans="1:11" ht="18.75" customHeight="1">
      <c r="A113" s="26" t="s">
        <v>71</v>
      </c>
      <c r="B113" s="27">
        <v>207099.09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207099.09</v>
      </c>
    </row>
    <row r="114" spans="1:11" ht="18.75" customHeight="1">
      <c r="A114" s="26" t="s">
        <v>72</v>
      </c>
      <c r="B114" s="27">
        <v>1389006.52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1389006.52</v>
      </c>
    </row>
    <row r="115" spans="1:11" ht="18.75" customHeight="1">
      <c r="A115" s="26" t="s">
        <v>73</v>
      </c>
      <c r="B115" s="40">
        <v>0</v>
      </c>
      <c r="C115" s="27">
        <f>+C104</f>
        <v>2342095.4600000004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2342095.4600000004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2737435.42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2737435.42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1428897.7000000002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1428897.7000000002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352124.88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352124.88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701671.44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701671.44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105614.97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105614.97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853880.91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853880.91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856881.4</v>
      </c>
      <c r="H122" s="40">
        <v>0</v>
      </c>
      <c r="I122" s="40">
        <v>0</v>
      </c>
      <c r="J122" s="40">
        <v>0</v>
      </c>
      <c r="K122" s="41">
        <f t="shared" si="25"/>
        <v>856881.4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66523.93</v>
      </c>
      <c r="H123" s="40">
        <v>0</v>
      </c>
      <c r="I123" s="40">
        <v>0</v>
      </c>
      <c r="J123" s="40">
        <v>0</v>
      </c>
      <c r="K123" s="41">
        <f t="shared" si="25"/>
        <v>66523.93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433129.53</v>
      </c>
      <c r="H124" s="40">
        <v>0</v>
      </c>
      <c r="I124" s="40">
        <v>0</v>
      </c>
      <c r="J124" s="40">
        <v>0</v>
      </c>
      <c r="K124" s="41">
        <f t="shared" si="25"/>
        <v>433129.53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419095.26</v>
      </c>
      <c r="H125" s="40">
        <v>0</v>
      </c>
      <c r="I125" s="40">
        <v>0</v>
      </c>
      <c r="J125" s="40">
        <v>0</v>
      </c>
      <c r="K125" s="41">
        <f t="shared" si="25"/>
        <v>419095.26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1118994.75</v>
      </c>
      <c r="H126" s="40">
        <v>0</v>
      </c>
      <c r="I126" s="40">
        <v>0</v>
      </c>
      <c r="J126" s="40">
        <v>0</v>
      </c>
      <c r="K126" s="41">
        <f t="shared" si="25"/>
        <v>1118994.75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554500.52</v>
      </c>
      <c r="I127" s="40">
        <v>0</v>
      </c>
      <c r="J127" s="40">
        <v>0</v>
      </c>
      <c r="K127" s="41">
        <f t="shared" si="25"/>
        <v>554500.52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949292.93</v>
      </c>
      <c r="I128" s="40">
        <v>0</v>
      </c>
      <c r="J128" s="40">
        <v>0</v>
      </c>
      <c r="K128" s="41">
        <f t="shared" si="25"/>
        <v>949292.93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543051.97</v>
      </c>
      <c r="J129" s="40">
        <v>0</v>
      </c>
      <c r="K129" s="41">
        <f t="shared" si="25"/>
        <v>543051.97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925597.04</v>
      </c>
      <c r="K130" s="44">
        <f t="shared" si="25"/>
        <v>925597.04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2016-09-01T11:58:39Z</dcterms:modified>
  <cp:category/>
  <cp:version/>
  <cp:contentType/>
  <cp:contentStatus/>
</cp:coreProperties>
</file>