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<sst xmlns="http://schemas.openxmlformats.org/spreadsheetml/2006/main" count="135" uniqueCount="135">
  <si>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</si>
  <si>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</si>
  <si>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</si>
  <si>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</si>
  <si>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</si>
  <si>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</si>
  <si>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</si>
  <si>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</si>
  <si>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</si>
  <si>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</si>
  <si>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</si>
  <si>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</si>
  <si>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</si>
  <si>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</si>
  <si>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</si>
  <si>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</si>
  <si>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</si>
  <si>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</si>
  <si>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</si>
  <si>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</si>
  <si>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</si>
  <si>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</si>
  <si>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</si>
  <si>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</si>
  <si>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</si>
  <si>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</si>
  <si>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</si>
  <si>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</si>
  <si>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</si>
  <si>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</si>
  <si>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</si>
  <si>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</si>
  <si>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</si>
  <si>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</si>
  <si>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</si>
  <si>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</si>
  <si>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</si>
  <si>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</si>
  <si>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</si>
  <si>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</si>
  <si>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</si>
  <si>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</si>
  <si>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</si>
  <si>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</si>
  <si>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</si>
  <si>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</si>
  <si>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</si>
  <si>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</si>
  <si>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</si>
  <si>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</si>
  <si>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</si>
  <si>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</si>
  <si>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</si>
  <si>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</si>
  <si>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</si>
  <si>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</si>
  <si>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</si>
  <si>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</si>
  <si>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</si>
  <si>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</si>
  <si>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</si>
  <si>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</si>
  <si>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</si>
  <si>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</si>
  <si>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</si>
  <si>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</si>
  <si>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</si>
  <si>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</si>
  <si>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</si>
  <si>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</si>
  <si>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</si>
  <si>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</si>
  <si>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</si>
  <si>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</si>
  <si>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</si>
  <si>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</si>
  <si>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</si>
  <si>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</si>
  <si>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</si>
  <si>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</si>
  <si>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</si>
  <si>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</si>
  <si>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</si>
  <si>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</si>
  <si>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</si>
  <si>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</si>
  <si>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</si>
  <si>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</si>
  <si>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</si>
  <si>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</si>
  <si>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</si>
  <si>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</si>
  <si>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</si>
  <si>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</si>
  <si>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</si>
  <si>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</si>
  <si>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</si>
  <si>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</si>
  <si>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</si>
  <si>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</si>
  <si>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</si>
  <si>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</si>
  <si>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</si>
  <si>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</si>
  <si>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</si>
  <si>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</si>
  <si>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</si>
  <si>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</si>
  <si>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</si>
  <si>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</si>
  <si>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</si>
  <si>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</si>
  <si>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</si>
  <si>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</si>
  <si>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</si>
  <si>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</si>
  <si>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</si>
  <si>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</si>
  <si>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</si>
  <si>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</si>
  <si>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</si>
  <si>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</si>
  <si>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</si>
  <si>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</si>
  <si>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</si>
  <si>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</si>
  <si>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</si>
  <si>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</si>
  <si>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</si>
  <si>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</si>
  <si>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</si>
  <si>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</si>
  <si>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22/08/16 - VENCIMENTO 31/08/16</t>
  </si>
  <si>
    <t>6.3. Revisão de Remuneração pelo Transporte Coletivo ¹</t>
  </si>
  <si>
    <t xml:space="preserve">      ¹  Rede da Madrugada de julho/16.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</si>
</sst>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172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592240</v>
      </c>
      <c r="C7" s="9">
        <f t="shared" si="0"/>
        <v>750814</v>
      </c>
      <c r="D7" s="9">
        <f t="shared" si="0"/>
        <v>791355</v>
      </c>
      <c r="E7" s="9">
        <f t="shared" si="0"/>
        <v>522759</v>
      </c>
      <c r="F7" s="9">
        <f t="shared" si="0"/>
        <v>703352</v>
      </c>
      <c r="G7" s="9">
        <f t="shared" si="0"/>
        <v>1185264</v>
      </c>
      <c r="H7" s="9">
        <f t="shared" si="0"/>
        <v>550235</v>
      </c>
      <c r="I7" s="9">
        <f t="shared" si="0"/>
        <v>121743</v>
      </c>
      <c r="J7" s="9">
        <f t="shared" si="0"/>
        <v>316404</v>
      </c>
      <c r="K7" s="9">
        <f t="shared" si="0"/>
        <v>5534166</v>
      </c>
      <c r="L7" s="52"/>
    </row>
    <row r="8" spans="1:11" ht="17.25" customHeight="1">
      <c r="A8" s="10" t="s">
        <v>99</v>
      </c>
      <c r="B8" s="11">
        <f>B9+B12+B16</f>
        <v>290327</v>
      </c>
      <c r="C8" s="11">
        <f aca="true" t="shared" si="1" ref="C8:J8">C9+C12+C16</f>
        <v>375921</v>
      </c>
      <c r="D8" s="11">
        <f t="shared" si="1"/>
        <v>371413</v>
      </c>
      <c r="E8" s="11">
        <f t="shared" si="1"/>
        <v>264492</v>
      </c>
      <c r="F8" s="11">
        <f t="shared" si="1"/>
        <v>345032</v>
      </c>
      <c r="G8" s="11">
        <f t="shared" si="1"/>
        <v>581501</v>
      </c>
      <c r="H8" s="11">
        <f t="shared" si="1"/>
        <v>294552</v>
      </c>
      <c r="I8" s="11">
        <f t="shared" si="1"/>
        <v>55321</v>
      </c>
      <c r="J8" s="11">
        <f t="shared" si="1"/>
        <v>146795</v>
      </c>
      <c r="K8" s="11">
        <f>SUM(B8:J8)</f>
        <v>2725354</v>
      </c>
    </row>
    <row r="9" spans="1:11" ht="17.25" customHeight="1">
      <c r="A9" s="15" t="s">
        <v>17</v>
      </c>
      <c r="B9" s="13">
        <f>+B10+B11</f>
        <v>36764</v>
      </c>
      <c r="C9" s="13">
        <f aca="true" t="shared" si="2" ref="C9:J9">+C10+C11</f>
        <v>50878</v>
      </c>
      <c r="D9" s="13">
        <f t="shared" si="2"/>
        <v>44644</v>
      </c>
      <c r="E9" s="13">
        <f t="shared" si="2"/>
        <v>33586</v>
      </c>
      <c r="F9" s="13">
        <f t="shared" si="2"/>
        <v>37874</v>
      </c>
      <c r="G9" s="13">
        <f t="shared" si="2"/>
        <v>50827</v>
      </c>
      <c r="H9" s="13">
        <f t="shared" si="2"/>
        <v>45846</v>
      </c>
      <c r="I9" s="13">
        <f t="shared" si="2"/>
        <v>8176</v>
      </c>
      <c r="J9" s="13">
        <f t="shared" si="2"/>
        <v>16208</v>
      </c>
      <c r="K9" s="11">
        <f>SUM(B9:J9)</f>
        <v>324803</v>
      </c>
    </row>
    <row r="10" spans="1:11" ht="17.25" customHeight="1">
      <c r="A10" s="29" t="s">
        <v>18</v>
      </c>
      <c r="B10" s="13">
        <v>36764</v>
      </c>
      <c r="C10" s="13">
        <v>50878</v>
      </c>
      <c r="D10" s="13">
        <v>44644</v>
      </c>
      <c r="E10" s="13">
        <v>33586</v>
      </c>
      <c r="F10" s="13">
        <v>37874</v>
      </c>
      <c r="G10" s="13">
        <v>50827</v>
      </c>
      <c r="H10" s="13">
        <v>45846</v>
      </c>
      <c r="I10" s="13">
        <v>8176</v>
      </c>
      <c r="J10" s="13">
        <v>16208</v>
      </c>
      <c r="K10" s="11">
        <f>SUM(B10:J10)</f>
        <v>324803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217315</v>
      </c>
      <c r="C12" s="17">
        <f t="shared" si="3"/>
        <v>281186</v>
      </c>
      <c r="D12" s="17">
        <f t="shared" si="3"/>
        <v>281531</v>
      </c>
      <c r="E12" s="17">
        <f t="shared" si="3"/>
        <v>199845</v>
      </c>
      <c r="F12" s="17">
        <f t="shared" si="3"/>
        <v>259917</v>
      </c>
      <c r="G12" s="17">
        <f t="shared" si="3"/>
        <v>447586</v>
      </c>
      <c r="H12" s="17">
        <f t="shared" si="3"/>
        <v>216476</v>
      </c>
      <c r="I12" s="17">
        <f t="shared" si="3"/>
        <v>39854</v>
      </c>
      <c r="J12" s="17">
        <f t="shared" si="3"/>
        <v>112539</v>
      </c>
      <c r="K12" s="11">
        <f aca="true" t="shared" si="4" ref="K12:K27">SUM(B12:J12)</f>
        <v>2056249</v>
      </c>
    </row>
    <row r="13" spans="1:13" ht="17.25" customHeight="1">
      <c r="A13" s="14" t="s">
        <v>20</v>
      </c>
      <c r="B13" s="13">
        <v>102677</v>
      </c>
      <c r="C13" s="13">
        <v>142429</v>
      </c>
      <c r="D13" s="13">
        <v>147366</v>
      </c>
      <c r="E13" s="13">
        <v>101579</v>
      </c>
      <c r="F13" s="13">
        <v>128781</v>
      </c>
      <c r="G13" s="13">
        <v>211168</v>
      </c>
      <c r="H13" s="13">
        <v>97675</v>
      </c>
      <c r="I13" s="13">
        <v>21885</v>
      </c>
      <c r="J13" s="13">
        <v>58161</v>
      </c>
      <c r="K13" s="11">
        <f t="shared" si="4"/>
        <v>1011721</v>
      </c>
      <c r="L13" s="52"/>
      <c r="M13" s="53"/>
    </row>
    <row r="14" spans="1:12" ht="17.25" customHeight="1">
      <c r="A14" s="14" t="s">
        <v>21</v>
      </c>
      <c r="B14" s="13">
        <v>104826</v>
      </c>
      <c r="C14" s="13">
        <v>124254</v>
      </c>
      <c r="D14" s="13">
        <v>123361</v>
      </c>
      <c r="E14" s="13">
        <v>88952</v>
      </c>
      <c r="F14" s="13">
        <v>121048</v>
      </c>
      <c r="G14" s="13">
        <v>220938</v>
      </c>
      <c r="H14" s="13">
        <v>102214</v>
      </c>
      <c r="I14" s="13">
        <v>15282</v>
      </c>
      <c r="J14" s="13">
        <v>50833</v>
      </c>
      <c r="K14" s="11">
        <f t="shared" si="4"/>
        <v>951708</v>
      </c>
      <c r="L14" s="52"/>
    </row>
    <row r="15" spans="1:11" ht="17.25" customHeight="1">
      <c r="A15" s="14" t="s">
        <v>22</v>
      </c>
      <c r="B15" s="13">
        <v>9812</v>
      </c>
      <c r="C15" s="13">
        <v>14503</v>
      </c>
      <c r="D15" s="13">
        <v>10804</v>
      </c>
      <c r="E15" s="13">
        <v>9314</v>
      </c>
      <c r="F15" s="13">
        <v>10088</v>
      </c>
      <c r="G15" s="13">
        <v>15480</v>
      </c>
      <c r="H15" s="13">
        <v>16587</v>
      </c>
      <c r="I15" s="13">
        <v>2687</v>
      </c>
      <c r="J15" s="13">
        <v>3545</v>
      </c>
      <c r="K15" s="11">
        <f t="shared" si="4"/>
        <v>92820</v>
      </c>
    </row>
    <row r="16" spans="1:11" ht="17.25" customHeight="1">
      <c r="A16" s="15" t="s">
        <v>95</v>
      </c>
      <c r="B16" s="13">
        <f>B17+B18+B19</f>
        <v>36248</v>
      </c>
      <c r="C16" s="13">
        <f aca="true" t="shared" si="5" ref="C16:J16">C17+C18+C19</f>
        <v>43857</v>
      </c>
      <c r="D16" s="13">
        <f t="shared" si="5"/>
        <v>45238</v>
      </c>
      <c r="E16" s="13">
        <f t="shared" si="5"/>
        <v>31061</v>
      </c>
      <c r="F16" s="13">
        <f t="shared" si="5"/>
        <v>47241</v>
      </c>
      <c r="G16" s="13">
        <f t="shared" si="5"/>
        <v>83088</v>
      </c>
      <c r="H16" s="13">
        <f t="shared" si="5"/>
        <v>32230</v>
      </c>
      <c r="I16" s="13">
        <f t="shared" si="5"/>
        <v>7291</v>
      </c>
      <c r="J16" s="13">
        <f t="shared" si="5"/>
        <v>18048</v>
      </c>
      <c r="K16" s="11">
        <f t="shared" si="4"/>
        <v>344302</v>
      </c>
    </row>
    <row r="17" spans="1:11" ht="17.25" customHeight="1">
      <c r="A17" s="14" t="s">
        <v>96</v>
      </c>
      <c r="B17" s="13">
        <v>21791</v>
      </c>
      <c r="C17" s="13">
        <v>28558</v>
      </c>
      <c r="D17" s="13">
        <v>27581</v>
      </c>
      <c r="E17" s="13">
        <v>19124</v>
      </c>
      <c r="F17" s="13">
        <v>29424</v>
      </c>
      <c r="G17" s="13">
        <v>49758</v>
      </c>
      <c r="H17" s="13">
        <v>20736</v>
      </c>
      <c r="I17" s="13">
        <v>4784</v>
      </c>
      <c r="J17" s="13">
        <v>10977</v>
      </c>
      <c r="K17" s="11">
        <f t="shared" si="4"/>
        <v>212733</v>
      </c>
    </row>
    <row r="18" spans="1:11" ht="17.25" customHeight="1">
      <c r="A18" s="14" t="s">
        <v>97</v>
      </c>
      <c r="B18" s="13">
        <v>12267</v>
      </c>
      <c r="C18" s="13">
        <v>12425</v>
      </c>
      <c r="D18" s="13">
        <v>15744</v>
      </c>
      <c r="E18" s="13">
        <v>10265</v>
      </c>
      <c r="F18" s="13">
        <v>15842</v>
      </c>
      <c r="G18" s="13">
        <v>30098</v>
      </c>
      <c r="H18" s="13">
        <v>8649</v>
      </c>
      <c r="I18" s="13">
        <v>2036</v>
      </c>
      <c r="J18" s="13">
        <v>6323</v>
      </c>
      <c r="K18" s="11">
        <f t="shared" si="4"/>
        <v>113649</v>
      </c>
    </row>
    <row r="19" spans="1:11" ht="17.25" customHeight="1">
      <c r="A19" s="14" t="s">
        <v>98</v>
      </c>
      <c r="B19" s="13">
        <v>2190</v>
      </c>
      <c r="C19" s="13">
        <v>2874</v>
      </c>
      <c r="D19" s="13">
        <v>1913</v>
      </c>
      <c r="E19" s="13">
        <v>1672</v>
      </c>
      <c r="F19" s="13">
        <v>1975</v>
      </c>
      <c r="G19" s="13">
        <v>3232</v>
      </c>
      <c r="H19" s="13">
        <v>2845</v>
      </c>
      <c r="I19" s="13">
        <v>471</v>
      </c>
      <c r="J19" s="13">
        <v>748</v>
      </c>
      <c r="K19" s="11">
        <f t="shared" si="4"/>
        <v>17920</v>
      </c>
    </row>
    <row r="20" spans="1:11" ht="17.25" customHeight="1">
      <c r="A20" s="16" t="s">
        <v>23</v>
      </c>
      <c r="B20" s="11">
        <f>+B21+B22+B23</f>
        <v>154438</v>
      </c>
      <c r="C20" s="11">
        <f aca="true" t="shared" si="6" ref="C20:J20">+C21+C22+C23</f>
        <v>172022</v>
      </c>
      <c r="D20" s="11">
        <f t="shared" si="6"/>
        <v>200217</v>
      </c>
      <c r="E20" s="11">
        <f t="shared" si="6"/>
        <v>124756</v>
      </c>
      <c r="F20" s="11">
        <f t="shared" si="6"/>
        <v>194000</v>
      </c>
      <c r="G20" s="11">
        <f t="shared" si="6"/>
        <v>366803</v>
      </c>
      <c r="H20" s="11">
        <f t="shared" si="6"/>
        <v>132672</v>
      </c>
      <c r="I20" s="11">
        <f t="shared" si="6"/>
        <v>31360</v>
      </c>
      <c r="J20" s="11">
        <f t="shared" si="6"/>
        <v>74872</v>
      </c>
      <c r="K20" s="11">
        <f t="shared" si="4"/>
        <v>1451140</v>
      </c>
    </row>
    <row r="21" spans="1:12" ht="17.25" customHeight="1">
      <c r="A21" s="12" t="s">
        <v>24</v>
      </c>
      <c r="B21" s="13">
        <v>81276</v>
      </c>
      <c r="C21" s="13">
        <v>100383</v>
      </c>
      <c r="D21" s="13">
        <v>118136</v>
      </c>
      <c r="E21" s="13">
        <v>71797</v>
      </c>
      <c r="F21" s="13">
        <v>108704</v>
      </c>
      <c r="G21" s="13">
        <v>191386</v>
      </c>
      <c r="H21" s="13">
        <v>73523</v>
      </c>
      <c r="I21" s="13">
        <v>19312</v>
      </c>
      <c r="J21" s="13">
        <v>43095</v>
      </c>
      <c r="K21" s="11">
        <f t="shared" si="4"/>
        <v>807612</v>
      </c>
      <c r="L21" s="52"/>
    </row>
    <row r="22" spans="1:12" ht="17.25" customHeight="1">
      <c r="A22" s="12" t="s">
        <v>25</v>
      </c>
      <c r="B22" s="13">
        <v>68735</v>
      </c>
      <c r="C22" s="13">
        <v>66385</v>
      </c>
      <c r="D22" s="13">
        <v>77496</v>
      </c>
      <c r="E22" s="13">
        <v>49639</v>
      </c>
      <c r="F22" s="13">
        <v>81246</v>
      </c>
      <c r="G22" s="13">
        <v>168027</v>
      </c>
      <c r="H22" s="13">
        <v>53596</v>
      </c>
      <c r="I22" s="13">
        <v>11047</v>
      </c>
      <c r="J22" s="13">
        <v>30313</v>
      </c>
      <c r="K22" s="11">
        <f t="shared" si="4"/>
        <v>606484</v>
      </c>
      <c r="L22" s="52"/>
    </row>
    <row r="23" spans="1:11" ht="17.25" customHeight="1">
      <c r="A23" s="12" t="s">
        <v>26</v>
      </c>
      <c r="B23" s="13">
        <v>4427</v>
      </c>
      <c r="C23" s="13">
        <v>5254</v>
      </c>
      <c r="D23" s="13">
        <v>4585</v>
      </c>
      <c r="E23" s="13">
        <v>3320</v>
      </c>
      <c r="F23" s="13">
        <v>4050</v>
      </c>
      <c r="G23" s="13">
        <v>7390</v>
      </c>
      <c r="H23" s="13">
        <v>5553</v>
      </c>
      <c r="I23" s="13">
        <v>1001</v>
      </c>
      <c r="J23" s="13">
        <v>1464</v>
      </c>
      <c r="K23" s="11">
        <f t="shared" si="4"/>
        <v>37044</v>
      </c>
    </row>
    <row r="24" spans="1:11" ht="17.25" customHeight="1">
      <c r="A24" s="16" t="s">
        <v>27</v>
      </c>
      <c r="B24" s="13">
        <f>+B25+B26</f>
        <v>147475</v>
      </c>
      <c r="C24" s="13">
        <f aca="true" t="shared" si="7" ref="C24:J24">+C25+C26</f>
        <v>202871</v>
      </c>
      <c r="D24" s="13">
        <f t="shared" si="7"/>
        <v>219725</v>
      </c>
      <c r="E24" s="13">
        <f t="shared" si="7"/>
        <v>133511</v>
      </c>
      <c r="F24" s="13">
        <f t="shared" si="7"/>
        <v>164320</v>
      </c>
      <c r="G24" s="13">
        <f t="shared" si="7"/>
        <v>236960</v>
      </c>
      <c r="H24" s="13">
        <f t="shared" si="7"/>
        <v>114003</v>
      </c>
      <c r="I24" s="13">
        <f t="shared" si="7"/>
        <v>35062</v>
      </c>
      <c r="J24" s="13">
        <f t="shared" si="7"/>
        <v>94737</v>
      </c>
      <c r="K24" s="11">
        <f t="shared" si="4"/>
        <v>1348664</v>
      </c>
    </row>
    <row r="25" spans="1:12" ht="17.25" customHeight="1">
      <c r="A25" s="12" t="s">
        <v>130</v>
      </c>
      <c r="B25" s="13">
        <v>60824</v>
      </c>
      <c r="C25" s="13">
        <v>94939</v>
      </c>
      <c r="D25" s="13">
        <v>108671</v>
      </c>
      <c r="E25" s="13">
        <v>63695</v>
      </c>
      <c r="F25" s="13">
        <v>73230</v>
      </c>
      <c r="G25" s="13">
        <v>101233</v>
      </c>
      <c r="H25" s="13">
        <v>49375</v>
      </c>
      <c r="I25" s="13">
        <v>19178</v>
      </c>
      <c r="J25" s="13">
        <v>43806</v>
      </c>
      <c r="K25" s="11">
        <f t="shared" si="4"/>
        <v>614951</v>
      </c>
      <c r="L25" s="52"/>
    </row>
    <row r="26" spans="1:12" ht="17.25" customHeight="1">
      <c r="A26" s="12" t="s">
        <v>131</v>
      </c>
      <c r="B26" s="13">
        <v>86651</v>
      </c>
      <c r="C26" s="13">
        <v>107932</v>
      </c>
      <c r="D26" s="13">
        <v>111054</v>
      </c>
      <c r="E26" s="13">
        <v>69816</v>
      </c>
      <c r="F26" s="13">
        <v>91090</v>
      </c>
      <c r="G26" s="13">
        <v>135727</v>
      </c>
      <c r="H26" s="13">
        <v>64628</v>
      </c>
      <c r="I26" s="13">
        <v>15884</v>
      </c>
      <c r="J26" s="13">
        <v>50931</v>
      </c>
      <c r="K26" s="11">
        <f t="shared" si="4"/>
        <v>733713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9008</v>
      </c>
      <c r="I27" s="11">
        <v>0</v>
      </c>
      <c r="J27" s="11">
        <v>0</v>
      </c>
      <c r="K27" s="11">
        <f t="shared" si="4"/>
        <v>9008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5699.04</v>
      </c>
      <c r="I35" s="19">
        <v>0</v>
      </c>
      <c r="J35" s="19">
        <v>0</v>
      </c>
      <c r="K35" s="23">
        <f>SUM(B35:J35)</f>
        <v>5699.04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30168.95</v>
      </c>
      <c r="C39" s="23">
        <f aca="true" t="shared" si="9" ref="C39:J39">+C43+C40</f>
        <v>39173.42</v>
      </c>
      <c r="D39" s="23">
        <f t="shared" si="9"/>
        <v>44649.54</v>
      </c>
      <c r="E39" s="23">
        <f t="shared" si="9"/>
        <v>25188.16</v>
      </c>
      <c r="F39" s="23">
        <f t="shared" si="9"/>
        <v>38081.7</v>
      </c>
      <c r="G39" s="23">
        <f t="shared" si="9"/>
        <v>44254.53</v>
      </c>
      <c r="H39" s="23">
        <f t="shared" si="9"/>
        <v>28355.36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253154.42000000004</v>
      </c>
    </row>
    <row r="40" spans="1:11" ht="17.25" customHeight="1">
      <c r="A40" s="16" t="s">
        <v>38</v>
      </c>
      <c r="B40" s="23">
        <f>+B54</f>
        <v>26077.27</v>
      </c>
      <c r="C40" s="23">
        <f aca="true" t="shared" si="11" ref="C40:H40">+C54</f>
        <v>33399.7</v>
      </c>
      <c r="D40" s="23">
        <f t="shared" si="11"/>
        <v>38263.78</v>
      </c>
      <c r="E40" s="23">
        <f t="shared" si="11"/>
        <v>21742.76</v>
      </c>
      <c r="F40" s="23">
        <f t="shared" si="11"/>
        <v>32800.18</v>
      </c>
      <c r="G40" s="23">
        <f t="shared" si="11"/>
        <v>36824.45</v>
      </c>
      <c r="H40" s="23">
        <f t="shared" si="11"/>
        <v>24640.32</v>
      </c>
      <c r="I40" s="19">
        <v>0</v>
      </c>
      <c r="J40" s="19">
        <v>0</v>
      </c>
      <c r="K40" s="23">
        <f t="shared" si="10"/>
        <v>213748.46000000002</v>
      </c>
    </row>
    <row r="41" spans="1:11" ht="17.25" customHeight="1">
      <c r="A41" s="12" t="s">
        <v>39</v>
      </c>
      <c r="B41" s="85">
        <v>923</v>
      </c>
      <c r="C41" s="85">
        <v>1216</v>
      </c>
      <c r="D41" s="85">
        <v>1371</v>
      </c>
      <c r="E41" s="85">
        <v>770</v>
      </c>
      <c r="F41" s="85">
        <v>1192</v>
      </c>
      <c r="G41" s="85">
        <v>1617</v>
      </c>
      <c r="H41" s="85">
        <v>855</v>
      </c>
      <c r="I41" s="19">
        <v>0</v>
      </c>
      <c r="J41" s="19">
        <v>0</v>
      </c>
      <c r="K41" s="85">
        <f t="shared" si="10"/>
        <v>7944</v>
      </c>
    </row>
    <row r="42" spans="1:11" ht="17.25" customHeight="1">
      <c r="A42" s="12" t="s">
        <v>40</v>
      </c>
      <c r="B42" s="23">
        <f aca="true" t="shared" si="12" ref="B42:H42">ROUND(B40/B41,2)</f>
        <v>28.25</v>
      </c>
      <c r="C42" s="23">
        <f t="shared" si="12"/>
        <v>27.47</v>
      </c>
      <c r="D42" s="23">
        <f t="shared" si="12"/>
        <v>27.91</v>
      </c>
      <c r="E42" s="23">
        <f t="shared" si="12"/>
        <v>28.24</v>
      </c>
      <c r="F42" s="23">
        <f t="shared" si="12"/>
        <v>27.52</v>
      </c>
      <c r="G42" s="23">
        <f t="shared" si="12"/>
        <v>22.77</v>
      </c>
      <c r="H42" s="23">
        <f t="shared" si="12"/>
        <v>28.82</v>
      </c>
      <c r="I42" s="19">
        <v>0</v>
      </c>
      <c r="J42" s="19">
        <v>0</v>
      </c>
      <c r="K42" s="23">
        <f>ROUND(K40/K41,2)</f>
        <v>26.91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3" ref="D43:J43">ROUND(D44*D45,2)</f>
        <v>6385.76</v>
      </c>
      <c r="E43" s="64">
        <f t="shared" si="13"/>
        <v>3445.4</v>
      </c>
      <c r="F43" s="64">
        <f t="shared" si="13"/>
        <v>5281.52</v>
      </c>
      <c r="G43" s="64">
        <f t="shared" si="13"/>
        <v>7430.08</v>
      </c>
      <c r="H43" s="64">
        <f t="shared" si="13"/>
        <v>3715.04</v>
      </c>
      <c r="I43" s="64">
        <f t="shared" si="13"/>
        <v>1065.72</v>
      </c>
      <c r="J43" s="64">
        <f t="shared" si="13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1691658.31</v>
      </c>
      <c r="C47" s="22">
        <f aca="true" t="shared" si="14" ref="C47:H47">+C48+C57</f>
        <v>2393384.89</v>
      </c>
      <c r="D47" s="22">
        <f t="shared" si="14"/>
        <v>2835991.4999999995</v>
      </c>
      <c r="E47" s="22">
        <f t="shared" si="14"/>
        <v>1601398.09</v>
      </c>
      <c r="F47" s="22">
        <f t="shared" si="14"/>
        <v>2130390.91</v>
      </c>
      <c r="G47" s="22">
        <f t="shared" si="14"/>
        <v>3015894.5400000005</v>
      </c>
      <c r="H47" s="22">
        <f t="shared" si="14"/>
        <v>1619949.32</v>
      </c>
      <c r="I47" s="22">
        <f>+I48+I57</f>
        <v>616026.14</v>
      </c>
      <c r="J47" s="22">
        <f>+J48+J57</f>
        <v>964771.1100000001</v>
      </c>
      <c r="K47" s="22">
        <f>SUM(B47:J47)</f>
        <v>16869464.810000002</v>
      </c>
    </row>
    <row r="48" spans="1:11" ht="17.25" customHeight="1">
      <c r="A48" s="16" t="s">
        <v>113</v>
      </c>
      <c r="B48" s="23">
        <f>SUM(B49:B56)</f>
        <v>1672805.82</v>
      </c>
      <c r="C48" s="23">
        <f aca="true" t="shared" si="15" ref="C48:J48">SUM(C49:C56)</f>
        <v>2369395.3800000004</v>
      </c>
      <c r="D48" s="23">
        <f t="shared" si="15"/>
        <v>2810118.7199999997</v>
      </c>
      <c r="E48" s="23">
        <f t="shared" si="15"/>
        <v>1578681.3</v>
      </c>
      <c r="F48" s="23">
        <f t="shared" si="15"/>
        <v>2106569.6</v>
      </c>
      <c r="G48" s="23">
        <f t="shared" si="15"/>
        <v>2985605.6700000004</v>
      </c>
      <c r="H48" s="23">
        <f t="shared" si="15"/>
        <v>1599748.09</v>
      </c>
      <c r="I48" s="23">
        <f t="shared" si="15"/>
        <v>616026.14</v>
      </c>
      <c r="J48" s="23">
        <f t="shared" si="15"/>
        <v>950701.31</v>
      </c>
      <c r="K48" s="23">
        <f aca="true" t="shared" si="16" ref="K48:K57">SUM(B48:J48)</f>
        <v>16689652.030000001</v>
      </c>
    </row>
    <row r="49" spans="1:11" ht="17.25" customHeight="1">
      <c r="A49" s="34" t="s">
        <v>44</v>
      </c>
      <c r="B49" s="23">
        <f aca="true" t="shared" si="17" ref="B49:H49">ROUND(B30*B7,2)</f>
        <v>1645479.62</v>
      </c>
      <c r="C49" s="23">
        <f t="shared" si="17"/>
        <v>2328724.7</v>
      </c>
      <c r="D49" s="23">
        <f t="shared" si="17"/>
        <v>2769425.96</v>
      </c>
      <c r="E49" s="23">
        <f t="shared" si="17"/>
        <v>1555887.61</v>
      </c>
      <c r="F49" s="23">
        <f t="shared" si="17"/>
        <v>2071793.65</v>
      </c>
      <c r="G49" s="23">
        <f t="shared" si="17"/>
        <v>2945973.67</v>
      </c>
      <c r="H49" s="23">
        <f t="shared" si="17"/>
        <v>1568224.77</v>
      </c>
      <c r="I49" s="23">
        <f>ROUND(I30*I7,2)</f>
        <v>614960.42</v>
      </c>
      <c r="J49" s="23">
        <f>ROUND(J30*J7,2)</f>
        <v>948484.27</v>
      </c>
      <c r="K49" s="23">
        <f t="shared" si="16"/>
        <v>16448954.67</v>
      </c>
    </row>
    <row r="50" spans="1:11" ht="17.25" customHeight="1">
      <c r="A50" s="34" t="s">
        <v>45</v>
      </c>
      <c r="B50" s="19">
        <v>0</v>
      </c>
      <c r="C50" s="23">
        <f>ROUND(C31*C7,2)</f>
        <v>5176.25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6"/>
        <v>5176.25</v>
      </c>
    </row>
    <row r="51" spans="1:11" ht="17.25" customHeight="1">
      <c r="A51" s="67" t="s">
        <v>106</v>
      </c>
      <c r="B51" s="68">
        <f aca="true" t="shared" si="18" ref="B51:H51">ROUND(B32*B7,2)</f>
        <v>-2842.75</v>
      </c>
      <c r="C51" s="68">
        <f t="shared" si="18"/>
        <v>-3678.99</v>
      </c>
      <c r="D51" s="68">
        <f t="shared" si="18"/>
        <v>-3956.78</v>
      </c>
      <c r="E51" s="68">
        <f t="shared" si="18"/>
        <v>-2394.47</v>
      </c>
      <c r="F51" s="68">
        <f t="shared" si="18"/>
        <v>-3305.75</v>
      </c>
      <c r="G51" s="68">
        <f t="shared" si="18"/>
        <v>-4622.53</v>
      </c>
      <c r="H51" s="68">
        <f t="shared" si="18"/>
        <v>-2531.08</v>
      </c>
      <c r="I51" s="19">
        <v>0</v>
      </c>
      <c r="J51" s="19">
        <v>0</v>
      </c>
      <c r="K51" s="68">
        <f>SUM(B51:J51)</f>
        <v>-23332.35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6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5699.04</v>
      </c>
      <c r="I53" s="31">
        <f>+I35</f>
        <v>0</v>
      </c>
      <c r="J53" s="31">
        <f>+J35</f>
        <v>0</v>
      </c>
      <c r="K53" s="23">
        <f t="shared" si="16"/>
        <v>5699.04</v>
      </c>
    </row>
    <row r="54" spans="1:11" ht="17.25" customHeight="1">
      <c r="A54" s="12" t="s">
        <v>48</v>
      </c>
      <c r="B54" s="19">
        <v>26077.27</v>
      </c>
      <c r="C54" s="19">
        <v>33399.7</v>
      </c>
      <c r="D54" s="19">
        <v>38263.78</v>
      </c>
      <c r="E54" s="19">
        <v>21742.76</v>
      </c>
      <c r="F54" s="19">
        <v>32800.18</v>
      </c>
      <c r="G54" s="19">
        <v>36824.45</v>
      </c>
      <c r="H54" s="19">
        <v>24640.32</v>
      </c>
      <c r="I54" s="19">
        <v>0</v>
      </c>
      <c r="J54" s="19">
        <v>0</v>
      </c>
      <c r="K54" s="19">
        <f t="shared" si="16"/>
        <v>213748.46000000002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6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6"/>
        <v>0</v>
      </c>
    </row>
    <row r="57" spans="1:11" ht="17.25" customHeight="1">
      <c r="A57" s="16" t="s">
        <v>50</v>
      </c>
      <c r="B57" s="36">
        <v>18852.49</v>
      </c>
      <c r="C57" s="36">
        <v>23989.51</v>
      </c>
      <c r="D57" s="36">
        <v>25872.78</v>
      </c>
      <c r="E57" s="36">
        <v>22716.79</v>
      </c>
      <c r="F57" s="36">
        <v>23821.31</v>
      </c>
      <c r="G57" s="36">
        <v>30288.87</v>
      </c>
      <c r="H57" s="36">
        <v>20201.23</v>
      </c>
      <c r="I57" s="19">
        <v>0</v>
      </c>
      <c r="J57" s="36">
        <v>14069.8</v>
      </c>
      <c r="K57" s="36">
        <f t="shared" si="16"/>
        <v>179812.78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9" ref="B61:J61">+B62+B69+B101+B102</f>
        <v>146990.62</v>
      </c>
      <c r="C61" s="35">
        <f t="shared" si="19"/>
        <v>498224.82</v>
      </c>
      <c r="D61" s="35">
        <f t="shared" si="19"/>
        <v>602351.01</v>
      </c>
      <c r="E61" s="35">
        <f t="shared" si="19"/>
        <v>456621.39999999997</v>
      </c>
      <c r="F61" s="35">
        <f t="shared" si="19"/>
        <v>77070.52999999997</v>
      </c>
      <c r="G61" s="35">
        <f t="shared" si="19"/>
        <v>-142148.31</v>
      </c>
      <c r="H61" s="35">
        <f t="shared" si="19"/>
        <v>205173.38999999998</v>
      </c>
      <c r="I61" s="35">
        <f t="shared" si="19"/>
        <v>-33192.23000000001</v>
      </c>
      <c r="J61" s="35">
        <f t="shared" si="19"/>
        <v>215938.22000000003</v>
      </c>
      <c r="K61" s="35">
        <f>SUM(B61:J61)</f>
        <v>2027029.4499999997</v>
      </c>
    </row>
    <row r="62" spans="1:11" ht="18.75" customHeight="1">
      <c r="A62" s="16" t="s">
        <v>75</v>
      </c>
      <c r="B62" s="35">
        <f aca="true" t="shared" si="20" ref="B62:J62">B63+B64+B65+B66+B67+B68</f>
        <v>-181163.15000000002</v>
      </c>
      <c r="C62" s="35">
        <f t="shared" si="20"/>
        <v>-196447.13</v>
      </c>
      <c r="D62" s="35">
        <f t="shared" si="20"/>
        <v>-189743.56</v>
      </c>
      <c r="E62" s="35">
        <f t="shared" si="20"/>
        <v>-252675</v>
      </c>
      <c r="F62" s="35">
        <f t="shared" si="20"/>
        <v>-216072.46000000002</v>
      </c>
      <c r="G62" s="35">
        <f t="shared" si="20"/>
        <v>-254894.58000000002</v>
      </c>
      <c r="H62" s="35">
        <f t="shared" si="20"/>
        <v>-174214.8</v>
      </c>
      <c r="I62" s="35">
        <f t="shared" si="20"/>
        <v>-31068.8</v>
      </c>
      <c r="J62" s="35">
        <f t="shared" si="20"/>
        <v>-61590.4</v>
      </c>
      <c r="K62" s="35">
        <f aca="true" t="shared" si="21" ref="K62:K91">SUM(B62:J62)</f>
        <v>-1557869.8800000001</v>
      </c>
    </row>
    <row r="63" spans="1:11" ht="18.75" customHeight="1">
      <c r="A63" s="12" t="s">
        <v>76</v>
      </c>
      <c r="B63" s="35">
        <f>-ROUND(B9*$D$3,2)</f>
        <v>-139703.2</v>
      </c>
      <c r="C63" s="35">
        <f aca="true" t="shared" si="22" ref="C63:J63">-ROUND(C9*$D$3,2)</f>
        <v>-193336.4</v>
      </c>
      <c r="D63" s="35">
        <f t="shared" si="22"/>
        <v>-169647.2</v>
      </c>
      <c r="E63" s="35">
        <f t="shared" si="22"/>
        <v>-127626.8</v>
      </c>
      <c r="F63" s="35">
        <f t="shared" si="22"/>
        <v>-143921.2</v>
      </c>
      <c r="G63" s="35">
        <f t="shared" si="22"/>
        <v>-193142.6</v>
      </c>
      <c r="H63" s="35">
        <f t="shared" si="22"/>
        <v>-174214.8</v>
      </c>
      <c r="I63" s="35">
        <f t="shared" si="22"/>
        <v>-31068.8</v>
      </c>
      <c r="J63" s="35">
        <f t="shared" si="22"/>
        <v>-61590.4</v>
      </c>
      <c r="K63" s="35">
        <f t="shared" si="21"/>
        <v>-1234251.4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-999.4</v>
      </c>
      <c r="C65" s="35">
        <v>-190</v>
      </c>
      <c r="D65" s="35">
        <v>-231.8</v>
      </c>
      <c r="E65" s="35">
        <v>-1314.8</v>
      </c>
      <c r="F65" s="35">
        <v>-402.8</v>
      </c>
      <c r="G65" s="35">
        <v>-695.4</v>
      </c>
      <c r="H65" s="19">
        <v>0</v>
      </c>
      <c r="I65" s="19">
        <v>0</v>
      </c>
      <c r="J65" s="19">
        <v>0</v>
      </c>
      <c r="K65" s="35">
        <f t="shared" si="21"/>
        <v>-3834.2000000000003</v>
      </c>
    </row>
    <row r="66" spans="1:11" ht="18.75" customHeight="1">
      <c r="A66" s="12" t="s">
        <v>107</v>
      </c>
      <c r="B66" s="35">
        <v>-824.6</v>
      </c>
      <c r="C66" s="35">
        <v>-665</v>
      </c>
      <c r="D66" s="35">
        <v>-212.8</v>
      </c>
      <c r="E66" s="35">
        <v>-611.8</v>
      </c>
      <c r="F66" s="35">
        <v>-133</v>
      </c>
      <c r="G66" s="35">
        <v>-452.2</v>
      </c>
      <c r="H66" s="19">
        <v>0</v>
      </c>
      <c r="I66" s="19">
        <v>0</v>
      </c>
      <c r="J66" s="19">
        <v>0</v>
      </c>
      <c r="K66" s="35">
        <f t="shared" si="21"/>
        <v>-2899.3999999999996</v>
      </c>
    </row>
    <row r="67" spans="1:11" ht="18.75" customHeight="1">
      <c r="A67" s="12" t="s">
        <v>53</v>
      </c>
      <c r="B67" s="35">
        <v>-39635.95</v>
      </c>
      <c r="C67" s="35">
        <v>-2255.73</v>
      </c>
      <c r="D67" s="35">
        <v>-19651.76</v>
      </c>
      <c r="E67" s="35">
        <v>-123121.6</v>
      </c>
      <c r="F67" s="35">
        <v>-71615.46</v>
      </c>
      <c r="G67" s="35">
        <v>-60604.38</v>
      </c>
      <c r="H67" s="19">
        <v>0</v>
      </c>
      <c r="I67" s="19">
        <v>0</v>
      </c>
      <c r="J67" s="19">
        <v>0</v>
      </c>
      <c r="K67" s="35">
        <f t="shared" si="21"/>
        <v>-316884.88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f t="shared" si="21"/>
        <v>0</v>
      </c>
    </row>
    <row r="69" spans="1:11" s="74" customFormat="1" ht="18.75" customHeight="1">
      <c r="A69" s="65" t="s">
        <v>80</v>
      </c>
      <c r="B69" s="68">
        <f aca="true" t="shared" si="23" ref="B69:J69">SUM(B70:B99)</f>
        <v>-13249.13</v>
      </c>
      <c r="C69" s="68">
        <f t="shared" si="23"/>
        <v>-19325.07</v>
      </c>
      <c r="D69" s="68">
        <f t="shared" si="23"/>
        <v>-19262.53</v>
      </c>
      <c r="E69" s="68">
        <f t="shared" si="23"/>
        <v>-12750.43</v>
      </c>
      <c r="F69" s="68">
        <f t="shared" si="23"/>
        <v>-17902.390000000003</v>
      </c>
      <c r="G69" s="68">
        <f t="shared" si="23"/>
        <v>-26713.05</v>
      </c>
      <c r="H69" s="68">
        <f t="shared" si="23"/>
        <v>-13073.91</v>
      </c>
      <c r="I69" s="68">
        <f t="shared" si="23"/>
        <v>-66871.57</v>
      </c>
      <c r="J69" s="68">
        <f t="shared" si="23"/>
        <v>-9475.22</v>
      </c>
      <c r="K69" s="68">
        <f t="shared" si="21"/>
        <v>-198623.30000000002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21"/>
        <v>0</v>
      </c>
    </row>
    <row r="71" spans="1:11" ht="18.75" customHeight="1">
      <c r="A71" s="12" t="s">
        <v>56</v>
      </c>
      <c r="B71" s="19">
        <v>0</v>
      </c>
      <c r="C71" s="35">
        <v>-91.59</v>
      </c>
      <c r="D71" s="35">
        <v>-12.61</v>
      </c>
      <c r="E71" s="19">
        <v>0</v>
      </c>
      <c r="F71" s="19">
        <v>0</v>
      </c>
      <c r="G71" s="35">
        <v>-12.61</v>
      </c>
      <c r="H71" s="19">
        <v>0</v>
      </c>
      <c r="I71" s="19">
        <v>0</v>
      </c>
      <c r="J71" s="19">
        <v>0</v>
      </c>
      <c r="K71" s="68">
        <f t="shared" si="21"/>
        <v>-116.81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8">
        <f t="shared" si="21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8">
        <f t="shared" si="21"/>
        <v>-60000</v>
      </c>
    </row>
    <row r="74" spans="1:11" ht="18.75" customHeight="1">
      <c r="A74" s="34" t="s">
        <v>59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-26700.44</v>
      </c>
      <c r="H74" s="35">
        <v>-13073.91</v>
      </c>
      <c r="I74" s="35">
        <v>-4596.09</v>
      </c>
      <c r="J74" s="35">
        <v>-9475.22</v>
      </c>
      <c r="K74" s="68">
        <f t="shared" si="21"/>
        <v>-134782.61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21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21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21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21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21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21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21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21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21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21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21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21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21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21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21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48">
        <v>341402.9</v>
      </c>
      <c r="C101" s="48">
        <v>713997.02</v>
      </c>
      <c r="D101" s="48">
        <v>811357.1</v>
      </c>
      <c r="E101" s="48">
        <v>722046.83</v>
      </c>
      <c r="F101" s="48">
        <v>311045.38</v>
      </c>
      <c r="G101" s="48">
        <v>139459.32</v>
      </c>
      <c r="H101" s="48">
        <v>392462.1</v>
      </c>
      <c r="I101" s="48">
        <v>64748.14</v>
      </c>
      <c r="J101" s="48">
        <v>287003.84</v>
      </c>
      <c r="K101" s="48">
        <f>SUM(B101:J101)</f>
        <v>3783522.63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4" ref="B104:H104">+B105+B106</f>
        <v>1838648.93</v>
      </c>
      <c r="C104" s="24">
        <f t="shared" si="24"/>
        <v>2891609.7100000004</v>
      </c>
      <c r="D104" s="24">
        <f t="shared" si="24"/>
        <v>3438342.51</v>
      </c>
      <c r="E104" s="24">
        <f t="shared" si="24"/>
        <v>2058019.4900000002</v>
      </c>
      <c r="F104" s="24">
        <f t="shared" si="24"/>
        <v>2207461.4400000004</v>
      </c>
      <c r="G104" s="24">
        <f t="shared" si="24"/>
        <v>2873746.2300000004</v>
      </c>
      <c r="H104" s="24">
        <f t="shared" si="24"/>
        <v>1825122.71</v>
      </c>
      <c r="I104" s="24">
        <f>+I105+I106</f>
        <v>582833.9099999999</v>
      </c>
      <c r="J104" s="24">
        <f>+J105+J106</f>
        <v>1180709.33</v>
      </c>
      <c r="K104" s="48">
        <f>SUM(B104:J104)</f>
        <v>18896494.260000005</v>
      </c>
      <c r="L104" s="54"/>
    </row>
    <row r="105" spans="1:12" ht="18" customHeight="1">
      <c r="A105" s="16" t="s">
        <v>83</v>
      </c>
      <c r="B105" s="24">
        <f aca="true" t="shared" si="25" ref="B105:J105">+B48+B62+B69+B101</f>
        <v>1819796.44</v>
      </c>
      <c r="C105" s="24">
        <f t="shared" si="25"/>
        <v>2867620.2000000007</v>
      </c>
      <c r="D105" s="24">
        <f t="shared" si="25"/>
        <v>3412469.73</v>
      </c>
      <c r="E105" s="24">
        <f t="shared" si="25"/>
        <v>2035302.7000000002</v>
      </c>
      <c r="F105" s="24">
        <f t="shared" si="25"/>
        <v>2183640.1300000004</v>
      </c>
      <c r="G105" s="24">
        <f t="shared" si="25"/>
        <v>2843457.3600000003</v>
      </c>
      <c r="H105" s="24">
        <f t="shared" si="25"/>
        <v>1804921.48</v>
      </c>
      <c r="I105" s="24">
        <f t="shared" si="25"/>
        <v>582833.9099999999</v>
      </c>
      <c r="J105" s="24">
        <f t="shared" si="25"/>
        <v>1166639.53</v>
      </c>
      <c r="K105" s="48">
        <f>SUM(B105:J105)</f>
        <v>18716681.480000004</v>
      </c>
      <c r="L105" s="54"/>
    </row>
    <row r="106" spans="1:11" ht="18.75" customHeight="1">
      <c r="A106" s="16" t="s">
        <v>101</v>
      </c>
      <c r="B106" s="24">
        <f aca="true" t="shared" si="26" ref="B106:J106">IF(+B57+B102+B107&lt;0,0,(B57+B102+B107))</f>
        <v>18852.49</v>
      </c>
      <c r="C106" s="24">
        <f t="shared" si="26"/>
        <v>23989.51</v>
      </c>
      <c r="D106" s="24">
        <f t="shared" si="26"/>
        <v>25872.78</v>
      </c>
      <c r="E106" s="24">
        <f t="shared" si="26"/>
        <v>22716.79</v>
      </c>
      <c r="F106" s="24">
        <f t="shared" si="26"/>
        <v>23821.31</v>
      </c>
      <c r="G106" s="24">
        <f t="shared" si="26"/>
        <v>30288.87</v>
      </c>
      <c r="H106" s="24">
        <f t="shared" si="26"/>
        <v>20201.23</v>
      </c>
      <c r="I106" s="19">
        <f t="shared" si="26"/>
        <v>0</v>
      </c>
      <c r="J106" s="24">
        <f t="shared" si="26"/>
        <v>14069.8</v>
      </c>
      <c r="K106" s="48">
        <f>SUM(B106:J106)</f>
        <v>179812.78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18896494.259999998</v>
      </c>
      <c r="L112" s="54"/>
    </row>
    <row r="113" spans="1:11" ht="18.75" customHeight="1">
      <c r="A113" s="26" t="s">
        <v>71</v>
      </c>
      <c r="B113" s="27">
        <v>235213.53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235213.53</v>
      </c>
    </row>
    <row r="114" spans="1:11" ht="18.75" customHeight="1">
      <c r="A114" s="26" t="s">
        <v>72</v>
      </c>
      <c r="B114" s="27">
        <v>1603435.4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7" ref="K114:K130">SUM(B114:J114)</f>
        <v>1603435.4</v>
      </c>
    </row>
    <row r="115" spans="1:11" ht="18.75" customHeight="1">
      <c r="A115" s="26" t="s">
        <v>73</v>
      </c>
      <c r="B115" s="40">
        <v>0</v>
      </c>
      <c r="C115" s="27">
        <f>+C104</f>
        <v>2891609.7100000004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7"/>
        <v>2891609.7100000004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3438342.51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7"/>
        <v>3438342.51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2058019.4900000002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7"/>
        <v>2058019.4900000002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497248.95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7"/>
        <v>497248.95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832810.16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7"/>
        <v>832810.16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225552.1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7"/>
        <v>225552.1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651850.23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7"/>
        <v>651850.23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811551.44</v>
      </c>
      <c r="H122" s="40">
        <v>0</v>
      </c>
      <c r="I122" s="40">
        <v>0</v>
      </c>
      <c r="J122" s="40">
        <v>0</v>
      </c>
      <c r="K122" s="41">
        <f t="shared" si="27"/>
        <v>811551.44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66239.9</v>
      </c>
      <c r="H123" s="40">
        <v>0</v>
      </c>
      <c r="I123" s="40">
        <v>0</v>
      </c>
      <c r="J123" s="40">
        <v>0</v>
      </c>
      <c r="K123" s="41">
        <f t="shared" si="27"/>
        <v>66239.9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428660.52</v>
      </c>
      <c r="H124" s="40">
        <v>0</v>
      </c>
      <c r="I124" s="40">
        <v>0</v>
      </c>
      <c r="J124" s="40">
        <v>0</v>
      </c>
      <c r="K124" s="41">
        <f t="shared" si="27"/>
        <v>428660.52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444268.97</v>
      </c>
      <c r="H125" s="40">
        <v>0</v>
      </c>
      <c r="I125" s="40">
        <v>0</v>
      </c>
      <c r="J125" s="40">
        <v>0</v>
      </c>
      <c r="K125" s="41">
        <f t="shared" si="27"/>
        <v>444268.97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1123025.4</v>
      </c>
      <c r="H126" s="40">
        <v>0</v>
      </c>
      <c r="I126" s="40">
        <v>0</v>
      </c>
      <c r="J126" s="40">
        <v>0</v>
      </c>
      <c r="K126" s="41">
        <f t="shared" si="27"/>
        <v>1123025.4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703713.23</v>
      </c>
      <c r="I127" s="40">
        <v>0</v>
      </c>
      <c r="J127" s="40">
        <v>0</v>
      </c>
      <c r="K127" s="41">
        <f t="shared" si="27"/>
        <v>703713.23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1121409.48</v>
      </c>
      <c r="I128" s="40">
        <v>0</v>
      </c>
      <c r="J128" s="40">
        <v>0</v>
      </c>
      <c r="K128" s="41">
        <f t="shared" si="27"/>
        <v>1121409.48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582833.91</v>
      </c>
      <c r="J129" s="40">
        <v>0</v>
      </c>
      <c r="K129" s="41">
        <f t="shared" si="27"/>
        <v>582833.91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1180709.33</v>
      </c>
      <c r="K130" s="44">
        <f t="shared" si="27"/>
        <v>1180709.33</v>
      </c>
    </row>
    <row r="131" spans="1:11" ht="18.75" customHeight="1">
      <c r="A131" s="75" t="s">
        <v>134</v>
      </c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2016-09-06T12:39:38Z</dcterms:modified>
  <cp:category/>
  <cp:version/>
  <cp:contentType/>
  <cp:contentStatus/>
</cp:coreProperties>
</file>