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<sst xmlns="http://schemas.openxmlformats.org/spreadsheetml/2006/main" count="134" uniqueCount="134">
  <si>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</si>
  <si>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</si>
  <si>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</si>
  <si>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</si>
  <si>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</si>
  <si>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</si>
  <si>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</si>
  <si>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</si>
  <si>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</si>
  <si>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</si>
  <si>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</si>
  <si>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</si>
  <si>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</si>
  <si>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</si>
  <si>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</si>
  <si>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</si>
  <si>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</si>
  <si>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</si>
  <si>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</si>
  <si>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</si>
  <si>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</si>
  <si>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</si>
  <si>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</si>
  <si>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</si>
  <si>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</si>
  <si>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</si>
  <si>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</si>
  <si>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</si>
  <si>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</si>
  <si>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</si>
  <si>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</si>
  <si>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</si>
  <si>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</si>
  <si>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</si>
  <si>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</si>
  <si>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</si>
  <si>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</si>
  <si>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</si>
  <si>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</si>
  <si>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</si>
  <si>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</si>
  <si>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</si>
  <si>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</si>
  <si>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</si>
  <si>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</si>
  <si>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</si>
  <si>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</si>
  <si>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</si>
  <si>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</si>
  <si>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</si>
  <si>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</si>
  <si>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</si>
  <si>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</si>
  <si>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</si>
  <si>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</si>
  <si>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</si>
  <si>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</si>
  <si>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</si>
  <si>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</si>
  <si>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</si>
  <si>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</si>
  <si>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</si>
  <si>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</si>
  <si>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</si>
  <si>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</si>
  <si>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</si>
  <si>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</si>
  <si>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</si>
  <si>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</si>
  <si>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</si>
  <si>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</si>
  <si>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</si>
  <si>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</si>
  <si>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</si>
  <si>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</si>
  <si>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</si>
  <si>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</si>
  <si>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</si>
  <si>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</si>
  <si>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</si>
  <si>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</si>
  <si>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</si>
  <si>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</si>
  <si>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</si>
  <si>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</si>
  <si>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</si>
  <si>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</si>
  <si>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</si>
  <si>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</si>
  <si>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</si>
  <si>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</si>
  <si>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</si>
  <si>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</si>
  <si>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</si>
  <si>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</si>
  <si>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</si>
  <si>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</si>
  <si>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</si>
  <si>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</si>
  <si>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</si>
  <si>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</si>
  <si>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</si>
  <si>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</si>
  <si>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</si>
  <si>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</si>
  <si>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</si>
  <si>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</si>
  <si>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</si>
  <si>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</si>
  <si>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</si>
  <si>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</si>
  <si>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</si>
  <si>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</si>
  <si>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</si>
  <si>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</si>
  <si>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</si>
  <si>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</si>
  <si>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</si>
  <si>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</si>
  <si>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</si>
  <si>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</si>
  <si>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</si>
  <si>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</si>
  <si>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</si>
  <si>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</si>
  <si>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</si>
  <si>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</si>
  <si>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</si>
  <si>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</si>
  <si>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</si>
  <si>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</si>
  <si>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</si>
  <si>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</si>
  <si>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20/08/16 - VENCIMENTO 30/08/16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</si>
</sst>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316042</v>
      </c>
      <c r="C7" s="9">
        <f t="shared" si="0"/>
        <v>406036</v>
      </c>
      <c r="D7" s="9">
        <f t="shared" si="0"/>
        <v>453850</v>
      </c>
      <c r="E7" s="9">
        <f t="shared" si="0"/>
        <v>260904</v>
      </c>
      <c r="F7" s="9">
        <f t="shared" si="0"/>
        <v>380314</v>
      </c>
      <c r="G7" s="9">
        <f t="shared" si="0"/>
        <v>624921</v>
      </c>
      <c r="H7" s="9">
        <f t="shared" si="0"/>
        <v>250120</v>
      </c>
      <c r="I7" s="9">
        <f t="shared" si="0"/>
        <v>56973</v>
      </c>
      <c r="J7" s="9">
        <f t="shared" si="0"/>
        <v>182635</v>
      </c>
      <c r="K7" s="9">
        <f t="shared" si="0"/>
        <v>2931795</v>
      </c>
      <c r="L7" s="52"/>
    </row>
    <row r="8" spans="1:11" ht="17.25" customHeight="1">
      <c r="A8" s="10" t="s">
        <v>99</v>
      </c>
      <c r="B8" s="11">
        <f>B9+B12+B16</f>
        <v>156002</v>
      </c>
      <c r="C8" s="11">
        <f aca="true" t="shared" si="1" ref="C8:J8">C9+C12+C16</f>
        <v>209879</v>
      </c>
      <c r="D8" s="11">
        <f t="shared" si="1"/>
        <v>223008</v>
      </c>
      <c r="E8" s="11">
        <f t="shared" si="1"/>
        <v>136167</v>
      </c>
      <c r="F8" s="11">
        <f t="shared" si="1"/>
        <v>186671</v>
      </c>
      <c r="G8" s="11">
        <f t="shared" si="1"/>
        <v>310769</v>
      </c>
      <c r="H8" s="11">
        <f t="shared" si="1"/>
        <v>137796</v>
      </c>
      <c r="I8" s="11">
        <f t="shared" si="1"/>
        <v>26735</v>
      </c>
      <c r="J8" s="11">
        <f t="shared" si="1"/>
        <v>88604</v>
      </c>
      <c r="K8" s="11">
        <f>SUM(B8:J8)</f>
        <v>1475631</v>
      </c>
    </row>
    <row r="9" spans="1:11" ht="17.25" customHeight="1">
      <c r="A9" s="15" t="s">
        <v>17</v>
      </c>
      <c r="B9" s="13">
        <f>+B10+B11</f>
        <v>24992</v>
      </c>
      <c r="C9" s="13">
        <f aca="true" t="shared" si="2" ref="C9:J9">+C10+C11</f>
        <v>35780</v>
      </c>
      <c r="D9" s="13">
        <f t="shared" si="2"/>
        <v>33278</v>
      </c>
      <c r="E9" s="13">
        <f t="shared" si="2"/>
        <v>23296</v>
      </c>
      <c r="F9" s="13">
        <f t="shared" si="2"/>
        <v>23845</v>
      </c>
      <c r="G9" s="13">
        <f t="shared" si="2"/>
        <v>29655</v>
      </c>
      <c r="H9" s="13">
        <f t="shared" si="2"/>
        <v>24715</v>
      </c>
      <c r="I9" s="13">
        <f t="shared" si="2"/>
        <v>5053</v>
      </c>
      <c r="J9" s="13">
        <f t="shared" si="2"/>
        <v>12233</v>
      </c>
      <c r="K9" s="11">
        <f>SUM(B9:J9)</f>
        <v>212847</v>
      </c>
    </row>
    <row r="10" spans="1:11" ht="17.25" customHeight="1">
      <c r="A10" s="29" t="s">
        <v>18</v>
      </c>
      <c r="B10" s="13">
        <v>24992</v>
      </c>
      <c r="C10" s="13">
        <v>35780</v>
      </c>
      <c r="D10" s="13">
        <v>33278</v>
      </c>
      <c r="E10" s="13">
        <v>23296</v>
      </c>
      <c r="F10" s="13">
        <v>23845</v>
      </c>
      <c r="G10" s="13">
        <v>29655</v>
      </c>
      <c r="H10" s="13">
        <v>24715</v>
      </c>
      <c r="I10" s="13">
        <v>5053</v>
      </c>
      <c r="J10" s="13">
        <v>12233</v>
      </c>
      <c r="K10" s="11">
        <f>SUM(B10:J10)</f>
        <v>212847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110741</v>
      </c>
      <c r="C12" s="17">
        <f t="shared" si="3"/>
        <v>148898</v>
      </c>
      <c r="D12" s="17">
        <f t="shared" si="3"/>
        <v>161851</v>
      </c>
      <c r="E12" s="17">
        <f t="shared" si="3"/>
        <v>96587</v>
      </c>
      <c r="F12" s="17">
        <f t="shared" si="3"/>
        <v>134950</v>
      </c>
      <c r="G12" s="17">
        <f t="shared" si="3"/>
        <v>232022</v>
      </c>
      <c r="H12" s="17">
        <f t="shared" si="3"/>
        <v>97719</v>
      </c>
      <c r="I12" s="17">
        <f t="shared" si="3"/>
        <v>18116</v>
      </c>
      <c r="J12" s="17">
        <f t="shared" si="3"/>
        <v>64975</v>
      </c>
      <c r="K12" s="11">
        <f aca="true" t="shared" si="4" ref="K12:K27">SUM(B12:J12)</f>
        <v>1065859</v>
      </c>
    </row>
    <row r="13" spans="1:13" ht="17.25" customHeight="1">
      <c r="A13" s="14" t="s">
        <v>20</v>
      </c>
      <c r="B13" s="13">
        <v>54036</v>
      </c>
      <c r="C13" s="13">
        <v>78576</v>
      </c>
      <c r="D13" s="13">
        <v>86514</v>
      </c>
      <c r="E13" s="13">
        <v>50741</v>
      </c>
      <c r="F13" s="13">
        <v>66833</v>
      </c>
      <c r="G13" s="13">
        <v>105985</v>
      </c>
      <c r="H13" s="13">
        <v>44401</v>
      </c>
      <c r="I13" s="13">
        <v>10411</v>
      </c>
      <c r="J13" s="13">
        <v>34685</v>
      </c>
      <c r="K13" s="11">
        <f t="shared" si="4"/>
        <v>532182</v>
      </c>
      <c r="L13" s="52"/>
      <c r="M13" s="53"/>
    </row>
    <row r="14" spans="1:12" ht="17.25" customHeight="1">
      <c r="A14" s="14" t="s">
        <v>21</v>
      </c>
      <c r="B14" s="13">
        <v>53460</v>
      </c>
      <c r="C14" s="13">
        <v>65395</v>
      </c>
      <c r="D14" s="13">
        <v>71691</v>
      </c>
      <c r="E14" s="13">
        <v>42424</v>
      </c>
      <c r="F14" s="13">
        <v>65020</v>
      </c>
      <c r="G14" s="13">
        <v>121389</v>
      </c>
      <c r="H14" s="13">
        <v>49087</v>
      </c>
      <c r="I14" s="13">
        <v>7028</v>
      </c>
      <c r="J14" s="13">
        <v>29048</v>
      </c>
      <c r="K14" s="11">
        <f t="shared" si="4"/>
        <v>504542</v>
      </c>
      <c r="L14" s="52"/>
    </row>
    <row r="15" spans="1:11" ht="17.25" customHeight="1">
      <c r="A15" s="14" t="s">
        <v>22</v>
      </c>
      <c r="B15" s="13">
        <v>3245</v>
      </c>
      <c r="C15" s="13">
        <v>4927</v>
      </c>
      <c r="D15" s="13">
        <v>3646</v>
      </c>
      <c r="E15" s="13">
        <v>3422</v>
      </c>
      <c r="F15" s="13">
        <v>3097</v>
      </c>
      <c r="G15" s="13">
        <v>4648</v>
      </c>
      <c r="H15" s="13">
        <v>4231</v>
      </c>
      <c r="I15" s="13">
        <v>677</v>
      </c>
      <c r="J15" s="13">
        <v>1242</v>
      </c>
      <c r="K15" s="11">
        <f t="shared" si="4"/>
        <v>29135</v>
      </c>
    </row>
    <row r="16" spans="1:11" ht="17.25" customHeight="1">
      <c r="A16" s="15" t="s">
        <v>95</v>
      </c>
      <c r="B16" s="13">
        <f>B17+B18+B19</f>
        <v>20269</v>
      </c>
      <c r="C16" s="13">
        <f aca="true" t="shared" si="5" ref="C16:J16">C17+C18+C19</f>
        <v>25201</v>
      </c>
      <c r="D16" s="13">
        <f t="shared" si="5"/>
        <v>27879</v>
      </c>
      <c r="E16" s="13">
        <f t="shared" si="5"/>
        <v>16284</v>
      </c>
      <c r="F16" s="13">
        <f t="shared" si="5"/>
        <v>27876</v>
      </c>
      <c r="G16" s="13">
        <f t="shared" si="5"/>
        <v>49092</v>
      </c>
      <c r="H16" s="13">
        <f t="shared" si="5"/>
        <v>15362</v>
      </c>
      <c r="I16" s="13">
        <f t="shared" si="5"/>
        <v>3566</v>
      </c>
      <c r="J16" s="13">
        <f t="shared" si="5"/>
        <v>11396</v>
      </c>
      <c r="K16" s="11">
        <f t="shared" si="4"/>
        <v>196925</v>
      </c>
    </row>
    <row r="17" spans="1:11" ht="17.25" customHeight="1">
      <c r="A17" s="14" t="s">
        <v>96</v>
      </c>
      <c r="B17" s="13">
        <v>11862</v>
      </c>
      <c r="C17" s="13">
        <v>16063</v>
      </c>
      <c r="D17" s="13">
        <v>16297</v>
      </c>
      <c r="E17" s="13">
        <v>9691</v>
      </c>
      <c r="F17" s="13">
        <v>16589</v>
      </c>
      <c r="G17" s="13">
        <v>26561</v>
      </c>
      <c r="H17" s="13">
        <v>9431</v>
      </c>
      <c r="I17" s="13">
        <v>2298</v>
      </c>
      <c r="J17" s="13">
        <v>6703</v>
      </c>
      <c r="K17" s="11">
        <f t="shared" si="4"/>
        <v>115495</v>
      </c>
    </row>
    <row r="18" spans="1:11" ht="17.25" customHeight="1">
      <c r="A18" s="14" t="s">
        <v>97</v>
      </c>
      <c r="B18" s="13">
        <v>7640</v>
      </c>
      <c r="C18" s="13">
        <v>7982</v>
      </c>
      <c r="D18" s="13">
        <v>10798</v>
      </c>
      <c r="E18" s="13">
        <v>5974</v>
      </c>
      <c r="F18" s="13">
        <v>10602</v>
      </c>
      <c r="G18" s="13">
        <v>21459</v>
      </c>
      <c r="H18" s="13">
        <v>5263</v>
      </c>
      <c r="I18" s="13">
        <v>1135</v>
      </c>
      <c r="J18" s="13">
        <v>4409</v>
      </c>
      <c r="K18" s="11">
        <f t="shared" si="4"/>
        <v>75262</v>
      </c>
    </row>
    <row r="19" spans="1:11" ht="17.25" customHeight="1">
      <c r="A19" s="14" t="s">
        <v>98</v>
      </c>
      <c r="B19" s="13">
        <v>767</v>
      </c>
      <c r="C19" s="13">
        <v>1156</v>
      </c>
      <c r="D19" s="13">
        <v>784</v>
      </c>
      <c r="E19" s="13">
        <v>619</v>
      </c>
      <c r="F19" s="13">
        <v>685</v>
      </c>
      <c r="G19" s="13">
        <v>1072</v>
      </c>
      <c r="H19" s="13">
        <v>668</v>
      </c>
      <c r="I19" s="13">
        <v>133</v>
      </c>
      <c r="J19" s="13">
        <v>284</v>
      </c>
      <c r="K19" s="11">
        <f t="shared" si="4"/>
        <v>6168</v>
      </c>
    </row>
    <row r="20" spans="1:11" ht="17.25" customHeight="1">
      <c r="A20" s="16" t="s">
        <v>23</v>
      </c>
      <c r="B20" s="11">
        <f>+B21+B22+B23</f>
        <v>83629</v>
      </c>
      <c r="C20" s="11">
        <f aca="true" t="shared" si="6" ref="C20:J20">+C21+C22+C23</f>
        <v>93399</v>
      </c>
      <c r="D20" s="11">
        <f t="shared" si="6"/>
        <v>117605</v>
      </c>
      <c r="E20" s="11">
        <f t="shared" si="6"/>
        <v>62086</v>
      </c>
      <c r="F20" s="11">
        <f t="shared" si="6"/>
        <v>111909</v>
      </c>
      <c r="G20" s="11">
        <f t="shared" si="6"/>
        <v>202422</v>
      </c>
      <c r="H20" s="11">
        <f t="shared" si="6"/>
        <v>61486</v>
      </c>
      <c r="I20" s="11">
        <f t="shared" si="6"/>
        <v>14703</v>
      </c>
      <c r="J20" s="11">
        <f t="shared" si="6"/>
        <v>43619</v>
      </c>
      <c r="K20" s="11">
        <f t="shared" si="4"/>
        <v>790858</v>
      </c>
    </row>
    <row r="21" spans="1:12" ht="17.25" customHeight="1">
      <c r="A21" s="12" t="s">
        <v>24</v>
      </c>
      <c r="B21" s="13">
        <v>44175</v>
      </c>
      <c r="C21" s="13">
        <v>54467</v>
      </c>
      <c r="D21" s="13">
        <v>68356</v>
      </c>
      <c r="E21" s="13">
        <v>36095</v>
      </c>
      <c r="F21" s="13">
        <v>59833</v>
      </c>
      <c r="G21" s="13">
        <v>97162</v>
      </c>
      <c r="H21" s="13">
        <v>32115</v>
      </c>
      <c r="I21" s="13">
        <v>9147</v>
      </c>
      <c r="J21" s="13">
        <v>24833</v>
      </c>
      <c r="K21" s="11">
        <f t="shared" si="4"/>
        <v>426183</v>
      </c>
      <c r="L21" s="52"/>
    </row>
    <row r="22" spans="1:12" ht="17.25" customHeight="1">
      <c r="A22" s="12" t="s">
        <v>25</v>
      </c>
      <c r="B22" s="13">
        <v>37825</v>
      </c>
      <c r="C22" s="13">
        <v>36997</v>
      </c>
      <c r="D22" s="13">
        <v>47426</v>
      </c>
      <c r="E22" s="13">
        <v>24818</v>
      </c>
      <c r="F22" s="13">
        <v>50533</v>
      </c>
      <c r="G22" s="13">
        <v>102535</v>
      </c>
      <c r="H22" s="13">
        <v>27952</v>
      </c>
      <c r="I22" s="13">
        <v>5255</v>
      </c>
      <c r="J22" s="13">
        <v>18196</v>
      </c>
      <c r="K22" s="11">
        <f t="shared" si="4"/>
        <v>351537</v>
      </c>
      <c r="L22" s="52"/>
    </row>
    <row r="23" spans="1:11" ht="17.25" customHeight="1">
      <c r="A23" s="12" t="s">
        <v>26</v>
      </c>
      <c r="B23" s="13">
        <v>1629</v>
      </c>
      <c r="C23" s="13">
        <v>1935</v>
      </c>
      <c r="D23" s="13">
        <v>1823</v>
      </c>
      <c r="E23" s="13">
        <v>1173</v>
      </c>
      <c r="F23" s="13">
        <v>1543</v>
      </c>
      <c r="G23" s="13">
        <v>2725</v>
      </c>
      <c r="H23" s="13">
        <v>1419</v>
      </c>
      <c r="I23" s="13">
        <v>301</v>
      </c>
      <c r="J23" s="13">
        <v>590</v>
      </c>
      <c r="K23" s="11">
        <f t="shared" si="4"/>
        <v>13138</v>
      </c>
    </row>
    <row r="24" spans="1:11" ht="17.25" customHeight="1">
      <c r="A24" s="16" t="s">
        <v>27</v>
      </c>
      <c r="B24" s="13">
        <f>+B25+B26</f>
        <v>76411</v>
      </c>
      <c r="C24" s="13">
        <f aca="true" t="shared" si="7" ref="C24:J24">+C25+C26</f>
        <v>102758</v>
      </c>
      <c r="D24" s="13">
        <f t="shared" si="7"/>
        <v>113237</v>
      </c>
      <c r="E24" s="13">
        <f t="shared" si="7"/>
        <v>62651</v>
      </c>
      <c r="F24" s="13">
        <f t="shared" si="7"/>
        <v>81734</v>
      </c>
      <c r="G24" s="13">
        <f t="shared" si="7"/>
        <v>111730</v>
      </c>
      <c r="H24" s="13">
        <f t="shared" si="7"/>
        <v>47923</v>
      </c>
      <c r="I24" s="13">
        <f t="shared" si="7"/>
        <v>15535</v>
      </c>
      <c r="J24" s="13">
        <f t="shared" si="7"/>
        <v>50412</v>
      </c>
      <c r="K24" s="11">
        <f t="shared" si="4"/>
        <v>662391</v>
      </c>
    </row>
    <row r="25" spans="1:12" ht="17.25" customHeight="1">
      <c r="A25" s="12" t="s">
        <v>131</v>
      </c>
      <c r="B25" s="13">
        <v>36775</v>
      </c>
      <c r="C25" s="13">
        <v>53627</v>
      </c>
      <c r="D25" s="13">
        <v>61430</v>
      </c>
      <c r="E25" s="13">
        <v>32848</v>
      </c>
      <c r="F25" s="13">
        <v>40342</v>
      </c>
      <c r="G25" s="13">
        <v>52007</v>
      </c>
      <c r="H25" s="13">
        <v>23223</v>
      </c>
      <c r="I25" s="13">
        <v>9502</v>
      </c>
      <c r="J25" s="13">
        <v>26648</v>
      </c>
      <c r="K25" s="11">
        <f t="shared" si="4"/>
        <v>336402</v>
      </c>
      <c r="L25" s="52"/>
    </row>
    <row r="26" spans="1:12" ht="17.25" customHeight="1">
      <c r="A26" s="12" t="s">
        <v>132</v>
      </c>
      <c r="B26" s="13">
        <v>39636</v>
      </c>
      <c r="C26" s="13">
        <v>49131</v>
      </c>
      <c r="D26" s="13">
        <v>51807</v>
      </c>
      <c r="E26" s="13">
        <v>29803</v>
      </c>
      <c r="F26" s="13">
        <v>41392</v>
      </c>
      <c r="G26" s="13">
        <v>59723</v>
      </c>
      <c r="H26" s="13">
        <v>24700</v>
      </c>
      <c r="I26" s="13">
        <v>6033</v>
      </c>
      <c r="J26" s="13">
        <v>23764</v>
      </c>
      <c r="K26" s="11">
        <f t="shared" si="4"/>
        <v>325989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2915</v>
      </c>
      <c r="I27" s="11">
        <v>0</v>
      </c>
      <c r="J27" s="11">
        <v>0</v>
      </c>
      <c r="K27" s="11">
        <f t="shared" si="4"/>
        <v>2915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23064.7</v>
      </c>
      <c r="I35" s="19">
        <v>0</v>
      </c>
      <c r="J35" s="19">
        <v>0</v>
      </c>
      <c r="K35" s="23">
        <f>SUM(B35:J35)</f>
        <v>23064.7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899518.26</v>
      </c>
      <c r="C47" s="22">
        <f aca="true" t="shared" si="12" ref="C47:H47">+C48+C57</f>
        <v>1289934.2</v>
      </c>
      <c r="D47" s="22">
        <f t="shared" si="12"/>
        <v>1618282.75</v>
      </c>
      <c r="E47" s="22">
        <f t="shared" si="12"/>
        <v>801495.71</v>
      </c>
      <c r="F47" s="22">
        <f t="shared" si="12"/>
        <v>1147568.27</v>
      </c>
      <c r="G47" s="22">
        <f t="shared" si="12"/>
        <v>1588522.9100000001</v>
      </c>
      <c r="H47" s="22">
        <f t="shared" si="12"/>
        <v>758697.4299999999</v>
      </c>
      <c r="I47" s="22">
        <f>+I48+I57</f>
        <v>288853.43</v>
      </c>
      <c r="J47" s="22">
        <f>+J48+J57</f>
        <v>563771.78</v>
      </c>
      <c r="K47" s="22">
        <f>SUM(B47:J47)</f>
        <v>8956644.739999998</v>
      </c>
    </row>
    <row r="48" spans="1:11" ht="17.25" customHeight="1">
      <c r="A48" s="16" t="s">
        <v>113</v>
      </c>
      <c r="B48" s="23">
        <f>SUM(B49:B56)</f>
        <v>880665.77</v>
      </c>
      <c r="C48" s="23">
        <f aca="true" t="shared" si="13" ref="C48:J48">SUM(C49:C56)</f>
        <v>1265944.69</v>
      </c>
      <c r="D48" s="23">
        <f t="shared" si="13"/>
        <v>1592409.97</v>
      </c>
      <c r="E48" s="23">
        <f t="shared" si="13"/>
        <v>778778.9199999999</v>
      </c>
      <c r="F48" s="23">
        <f t="shared" si="13"/>
        <v>1123746.96</v>
      </c>
      <c r="G48" s="23">
        <f t="shared" si="13"/>
        <v>1558234.04</v>
      </c>
      <c r="H48" s="23">
        <f t="shared" si="13"/>
        <v>738496.2</v>
      </c>
      <c r="I48" s="23">
        <f t="shared" si="13"/>
        <v>288853.43</v>
      </c>
      <c r="J48" s="23">
        <f t="shared" si="13"/>
        <v>549701.98</v>
      </c>
      <c r="K48" s="23">
        <f aca="true" t="shared" si="14" ref="K48:K57">SUM(B48:J48)</f>
        <v>8776831.959999999</v>
      </c>
    </row>
    <row r="49" spans="1:11" ht="17.25" customHeight="1">
      <c r="A49" s="34" t="s">
        <v>44</v>
      </c>
      <c r="B49" s="23">
        <f aca="true" t="shared" si="15" ref="B49:H49">ROUND(B30*B7,2)</f>
        <v>878091.09</v>
      </c>
      <c r="C49" s="23">
        <f t="shared" si="15"/>
        <v>1259361.26</v>
      </c>
      <c r="D49" s="23">
        <f t="shared" si="15"/>
        <v>1588293.46</v>
      </c>
      <c r="E49" s="23">
        <f t="shared" si="15"/>
        <v>776528.58</v>
      </c>
      <c r="F49" s="23">
        <f t="shared" si="15"/>
        <v>1120252.92</v>
      </c>
      <c r="G49" s="23">
        <f t="shared" si="15"/>
        <v>1553241.15</v>
      </c>
      <c r="H49" s="23">
        <f t="shared" si="15"/>
        <v>712867.01</v>
      </c>
      <c r="I49" s="23">
        <f>ROUND(I30*I7,2)</f>
        <v>287787.71</v>
      </c>
      <c r="J49" s="23">
        <f>ROUND(J30*J7,2)</f>
        <v>547484.94</v>
      </c>
      <c r="K49" s="23">
        <f t="shared" si="14"/>
        <v>8723908.12</v>
      </c>
    </row>
    <row r="50" spans="1:11" ht="17.25" customHeight="1">
      <c r="A50" s="34" t="s">
        <v>45</v>
      </c>
      <c r="B50" s="19">
        <v>0</v>
      </c>
      <c r="C50" s="23">
        <f>ROUND(C31*C7,2)</f>
        <v>2799.29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2799.29</v>
      </c>
    </row>
    <row r="51" spans="1:11" ht="17.25" customHeight="1">
      <c r="A51" s="67" t="s">
        <v>106</v>
      </c>
      <c r="B51" s="68">
        <f aca="true" t="shared" si="16" ref="B51:H51">ROUND(B32*B7,2)</f>
        <v>-1517</v>
      </c>
      <c r="C51" s="68">
        <f t="shared" si="16"/>
        <v>-1989.58</v>
      </c>
      <c r="D51" s="68">
        <f t="shared" si="16"/>
        <v>-2269.25</v>
      </c>
      <c r="E51" s="68">
        <f t="shared" si="16"/>
        <v>-1195.06</v>
      </c>
      <c r="F51" s="68">
        <f t="shared" si="16"/>
        <v>-1787.48</v>
      </c>
      <c r="G51" s="68">
        <f t="shared" si="16"/>
        <v>-2437.19</v>
      </c>
      <c r="H51" s="68">
        <f t="shared" si="16"/>
        <v>-1150.55</v>
      </c>
      <c r="I51" s="19">
        <v>0</v>
      </c>
      <c r="J51" s="19">
        <v>0</v>
      </c>
      <c r="K51" s="68">
        <f>SUM(B51:J51)</f>
        <v>-12346.109999999999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23064.7</v>
      </c>
      <c r="I53" s="31">
        <f>+I35</f>
        <v>0</v>
      </c>
      <c r="J53" s="31">
        <f>+J35</f>
        <v>0</v>
      </c>
      <c r="K53" s="23">
        <f t="shared" si="14"/>
        <v>23064.7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-94969.6</v>
      </c>
      <c r="C61" s="35">
        <f t="shared" si="17"/>
        <v>-136055.59</v>
      </c>
      <c r="D61" s="35">
        <f t="shared" si="17"/>
        <v>-127536.76</v>
      </c>
      <c r="E61" s="35">
        <f t="shared" si="17"/>
        <v>-88524.8</v>
      </c>
      <c r="F61" s="35">
        <f t="shared" si="17"/>
        <v>-90991.65</v>
      </c>
      <c r="G61" s="35">
        <f t="shared" si="17"/>
        <v>-112701.61</v>
      </c>
      <c r="H61" s="35">
        <f t="shared" si="17"/>
        <v>-93917</v>
      </c>
      <c r="I61" s="35">
        <f t="shared" si="17"/>
        <v>-21476.88</v>
      </c>
      <c r="J61" s="35">
        <f t="shared" si="17"/>
        <v>-46485.4</v>
      </c>
      <c r="K61" s="35">
        <f>SUM(B61:J61)</f>
        <v>-812659.29</v>
      </c>
    </row>
    <row r="62" spans="1:11" ht="18.75" customHeight="1">
      <c r="A62" s="16" t="s">
        <v>75</v>
      </c>
      <c r="B62" s="35">
        <f aca="true" t="shared" si="18" ref="B62:J62">B63+B64+B65+B66+B67+B68</f>
        <v>-94969.6</v>
      </c>
      <c r="C62" s="35">
        <f t="shared" si="18"/>
        <v>-135964</v>
      </c>
      <c r="D62" s="35">
        <f t="shared" si="18"/>
        <v>-126456.4</v>
      </c>
      <c r="E62" s="35">
        <f t="shared" si="18"/>
        <v>-88524.8</v>
      </c>
      <c r="F62" s="35">
        <f t="shared" si="18"/>
        <v>-90611</v>
      </c>
      <c r="G62" s="35">
        <f t="shared" si="18"/>
        <v>-112689</v>
      </c>
      <c r="H62" s="35">
        <f t="shared" si="18"/>
        <v>-93917</v>
      </c>
      <c r="I62" s="35">
        <f t="shared" si="18"/>
        <v>-19201.4</v>
      </c>
      <c r="J62" s="35">
        <f t="shared" si="18"/>
        <v>-46485.4</v>
      </c>
      <c r="K62" s="35">
        <f aca="true" t="shared" si="19" ref="K62:K91">SUM(B62:J62)</f>
        <v>-808818.6000000001</v>
      </c>
    </row>
    <row r="63" spans="1:11" ht="18.75" customHeight="1">
      <c r="A63" s="12" t="s">
        <v>76</v>
      </c>
      <c r="B63" s="35">
        <f>-ROUND(B9*$D$3,2)</f>
        <v>-94969.6</v>
      </c>
      <c r="C63" s="35">
        <f aca="true" t="shared" si="20" ref="C63:J63">-ROUND(C9*$D$3,2)</f>
        <v>-135964</v>
      </c>
      <c r="D63" s="35">
        <f t="shared" si="20"/>
        <v>-126456.4</v>
      </c>
      <c r="E63" s="35">
        <f t="shared" si="20"/>
        <v>-88524.8</v>
      </c>
      <c r="F63" s="35">
        <f t="shared" si="20"/>
        <v>-90611</v>
      </c>
      <c r="G63" s="35">
        <f t="shared" si="20"/>
        <v>-112689</v>
      </c>
      <c r="H63" s="35">
        <f t="shared" si="20"/>
        <v>-93917</v>
      </c>
      <c r="I63" s="35">
        <f t="shared" si="20"/>
        <v>-19201.4</v>
      </c>
      <c r="J63" s="35">
        <f t="shared" si="20"/>
        <v>-46485.4</v>
      </c>
      <c r="K63" s="35">
        <f t="shared" si="19"/>
        <v>-808818.6000000001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-91.59</v>
      </c>
      <c r="D69" s="68">
        <f t="shared" si="21"/>
        <v>-1080.36</v>
      </c>
      <c r="E69" s="19">
        <v>0</v>
      </c>
      <c r="F69" s="68">
        <f t="shared" si="21"/>
        <v>-380.65</v>
      </c>
      <c r="G69" s="68">
        <f t="shared" si="21"/>
        <v>-12.61</v>
      </c>
      <c r="H69" s="68">
        <f t="shared" si="21"/>
        <v>0</v>
      </c>
      <c r="I69" s="68">
        <f t="shared" si="21"/>
        <v>-2275.48</v>
      </c>
      <c r="J69" s="19">
        <v>0</v>
      </c>
      <c r="K69" s="68">
        <f t="shared" si="19"/>
        <v>-3840.6899999999996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804548.66</v>
      </c>
      <c r="C104" s="24">
        <f t="shared" si="22"/>
        <v>1153878.6099999999</v>
      </c>
      <c r="D104" s="24">
        <f t="shared" si="22"/>
        <v>1490745.99</v>
      </c>
      <c r="E104" s="24">
        <f t="shared" si="22"/>
        <v>712970.9099999999</v>
      </c>
      <c r="F104" s="24">
        <f t="shared" si="22"/>
        <v>1056576.6199999999</v>
      </c>
      <c r="G104" s="24">
        <f t="shared" si="22"/>
        <v>1475821.3</v>
      </c>
      <c r="H104" s="24">
        <f t="shared" si="22"/>
        <v>664780.4299999999</v>
      </c>
      <c r="I104" s="24">
        <f>+I105+I106</f>
        <v>267376.55</v>
      </c>
      <c r="J104" s="24">
        <f>+J105+J106</f>
        <v>517286.37999999995</v>
      </c>
      <c r="K104" s="48">
        <f>SUM(B104:J104)</f>
        <v>8143985.449999999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785696.17</v>
      </c>
      <c r="C105" s="24">
        <f t="shared" si="23"/>
        <v>1129889.0999999999</v>
      </c>
      <c r="D105" s="24">
        <f t="shared" si="23"/>
        <v>1464873.21</v>
      </c>
      <c r="E105" s="24">
        <f t="shared" si="23"/>
        <v>690254.1199999999</v>
      </c>
      <c r="F105" s="24">
        <f t="shared" si="23"/>
        <v>1032755.3099999999</v>
      </c>
      <c r="G105" s="24">
        <f t="shared" si="23"/>
        <v>1445532.43</v>
      </c>
      <c r="H105" s="24">
        <f t="shared" si="23"/>
        <v>644579.2</v>
      </c>
      <c r="I105" s="24">
        <f t="shared" si="23"/>
        <v>267376.55</v>
      </c>
      <c r="J105" s="24">
        <f t="shared" si="23"/>
        <v>503216.57999999996</v>
      </c>
      <c r="K105" s="48">
        <f>SUM(B105:J105)</f>
        <v>7964172.669999999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8143985.4399999995</v>
      </c>
      <c r="L112" s="54"/>
    </row>
    <row r="113" spans="1:11" ht="18.75" customHeight="1">
      <c r="A113" s="26" t="s">
        <v>71</v>
      </c>
      <c r="B113" s="27">
        <v>103490.74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103490.74</v>
      </c>
    </row>
    <row r="114" spans="1:11" ht="18.75" customHeight="1">
      <c r="A114" s="26" t="s">
        <v>72</v>
      </c>
      <c r="B114" s="27">
        <v>701057.92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701057.92</v>
      </c>
    </row>
    <row r="115" spans="1:11" ht="18.75" customHeight="1">
      <c r="A115" s="26" t="s">
        <v>73</v>
      </c>
      <c r="B115" s="40">
        <v>0</v>
      </c>
      <c r="C115" s="27">
        <f>+C104</f>
        <v>1153878.6099999999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1153878.6099999999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1490745.99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1490745.99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712970.9099999999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712970.9099999999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202160.83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202160.83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379681.62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379681.62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57087.92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57087.92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417646.25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417646.25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456404.45</v>
      </c>
      <c r="H122" s="40">
        <v>0</v>
      </c>
      <c r="I122" s="40">
        <v>0</v>
      </c>
      <c r="J122" s="40">
        <v>0</v>
      </c>
      <c r="K122" s="41">
        <f t="shared" si="25"/>
        <v>456404.45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38284.43</v>
      </c>
      <c r="H123" s="40">
        <v>0</v>
      </c>
      <c r="I123" s="40">
        <v>0</v>
      </c>
      <c r="J123" s="40">
        <v>0</v>
      </c>
      <c r="K123" s="41">
        <f t="shared" si="25"/>
        <v>38284.43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226566.69</v>
      </c>
      <c r="H124" s="40">
        <v>0</v>
      </c>
      <c r="I124" s="40">
        <v>0</v>
      </c>
      <c r="J124" s="40">
        <v>0</v>
      </c>
      <c r="K124" s="41">
        <f t="shared" si="25"/>
        <v>226566.69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201211.08</v>
      </c>
      <c r="H125" s="40">
        <v>0</v>
      </c>
      <c r="I125" s="40">
        <v>0</v>
      </c>
      <c r="J125" s="40">
        <v>0</v>
      </c>
      <c r="K125" s="41">
        <f t="shared" si="25"/>
        <v>201211.08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553354.64</v>
      </c>
      <c r="H126" s="40">
        <v>0</v>
      </c>
      <c r="I126" s="40">
        <v>0</v>
      </c>
      <c r="J126" s="40">
        <v>0</v>
      </c>
      <c r="K126" s="41">
        <f t="shared" si="25"/>
        <v>553354.64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240965.29</v>
      </c>
      <c r="I127" s="40">
        <v>0</v>
      </c>
      <c r="J127" s="40">
        <v>0</v>
      </c>
      <c r="K127" s="41">
        <f t="shared" si="25"/>
        <v>240965.29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423815.14</v>
      </c>
      <c r="I128" s="40">
        <v>0</v>
      </c>
      <c r="J128" s="40">
        <v>0</v>
      </c>
      <c r="K128" s="41">
        <f t="shared" si="25"/>
        <v>423815.14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267376.55</v>
      </c>
      <c r="J129" s="40">
        <v>0</v>
      </c>
      <c r="K129" s="41">
        <f t="shared" si="25"/>
        <v>267376.55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517286.38</v>
      </c>
      <c r="K130" s="44">
        <f t="shared" si="25"/>
        <v>517286.38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2016-08-29T19:00:46Z</dcterms:modified>
  <cp:category/>
  <cp:version/>
  <cp:contentType/>
  <cp:contentStatus/>
</cp:coreProperties>
</file>