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<sst xmlns="http://schemas.openxmlformats.org/spreadsheetml/2006/main" count="135" uniqueCount="135">
  <si>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</si>
  <si>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</si>
  <si>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</si>
  <si>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</si>
  <si>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</si>
  <si>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</si>
  <si>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</si>
  <si>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</si>
  <si>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</si>
  <si>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</si>
  <si>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</si>
  <si>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</si>
  <si>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</si>
  <si>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</si>
  <si>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</si>
  <si>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</si>
  <si>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</si>
  <si>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</si>
  <si>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</si>
  <si>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</si>
  <si>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</si>
  <si>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</si>
  <si>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</si>
  <si>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</si>
  <si>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</si>
  <si>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</si>
  <si>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</si>
  <si>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</si>
  <si>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</si>
  <si>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</si>
  <si>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</si>
  <si>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</si>
  <si>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</si>
  <si>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</si>
  <si>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</si>
  <si>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</si>
  <si>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</si>
  <si>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</si>
  <si>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</si>
  <si>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</si>
  <si>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</si>
  <si>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</si>
  <si>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</si>
  <si>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</si>
  <si>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</si>
  <si>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</si>
  <si>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</si>
  <si>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</si>
  <si>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</si>
  <si>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</si>
  <si>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</si>
  <si>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</si>
  <si>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</si>
  <si>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</si>
  <si>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</si>
  <si>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</si>
  <si>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</si>
  <si>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</si>
  <si>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</si>
  <si>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</si>
  <si>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</si>
  <si>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</si>
  <si>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</si>
  <si>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</si>
  <si>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</si>
  <si>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</si>
  <si>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</si>
  <si>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</si>
  <si>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</si>
  <si>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</si>
  <si>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</si>
  <si>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</si>
  <si>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</si>
  <si>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</si>
  <si>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</si>
  <si>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</si>
  <si>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</si>
  <si>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</si>
  <si>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</si>
  <si>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</si>
  <si>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</si>
  <si>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</si>
  <si>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</si>
  <si>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</si>
  <si>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</si>
  <si>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</si>
  <si>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</si>
  <si>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</si>
  <si>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</si>
  <si>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</si>
  <si>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</si>
  <si>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</si>
  <si>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</si>
  <si>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</si>
  <si>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</si>
  <si>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</si>
  <si>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</si>
  <si>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</si>
  <si>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</si>
  <si>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</si>
  <si>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</si>
  <si>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</si>
  <si>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</si>
  <si>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</si>
  <si>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</si>
  <si>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</si>
  <si>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</si>
  <si>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</si>
  <si>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</si>
  <si>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</si>
  <si>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</si>
  <si>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</si>
  <si>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</si>
  <si>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</si>
  <si>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</si>
  <si>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</si>
  <si>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</si>
  <si>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</si>
  <si>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</si>
  <si>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</si>
  <si>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</si>
  <si>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</si>
  <si>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</si>
  <si>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</si>
  <si>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</si>
  <si>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</si>
  <si>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</si>
  <si>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</si>
  <si>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</si>
  <si>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</si>
  <si>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</si>
  <si>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</si>
  <si>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19/08/16 - VENCIMENTO 30/08/16</t>
  </si>
  <si>
    <t>6.3. Revisão de Remuneração pelo Transporte Coletivo ¹</t>
  </si>
  <si>
    <t xml:space="preserve">      ¹  Ajuste dos valores da energia para tração de maio/16.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</si>
</sst>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619104</v>
      </c>
      <c r="C7" s="9">
        <f t="shared" si="0"/>
        <v>779392</v>
      </c>
      <c r="D7" s="9">
        <f t="shared" si="0"/>
        <v>822393</v>
      </c>
      <c r="E7" s="9">
        <f t="shared" si="0"/>
        <v>549759</v>
      </c>
      <c r="F7" s="9">
        <f t="shared" si="0"/>
        <v>738832</v>
      </c>
      <c r="G7" s="9">
        <f t="shared" si="0"/>
        <v>1226398</v>
      </c>
      <c r="H7" s="9">
        <f t="shared" si="0"/>
        <v>571334</v>
      </c>
      <c r="I7" s="9">
        <f t="shared" si="0"/>
        <v>124009</v>
      </c>
      <c r="J7" s="9">
        <f t="shared" si="0"/>
        <v>326696</v>
      </c>
      <c r="K7" s="9">
        <f t="shared" si="0"/>
        <v>5757917</v>
      </c>
      <c r="L7" s="52"/>
    </row>
    <row r="8" spans="1:11" ht="17.25" customHeight="1">
      <c r="A8" s="10" t="s">
        <v>99</v>
      </c>
      <c r="B8" s="11">
        <f>B9+B12+B16</f>
        <v>302385</v>
      </c>
      <c r="C8" s="11">
        <f aca="true" t="shared" si="1" ref="C8:J8">C9+C12+C16</f>
        <v>389221</v>
      </c>
      <c r="D8" s="11">
        <f t="shared" si="1"/>
        <v>387580</v>
      </c>
      <c r="E8" s="11">
        <f t="shared" si="1"/>
        <v>277725</v>
      </c>
      <c r="F8" s="11">
        <f t="shared" si="1"/>
        <v>360118</v>
      </c>
      <c r="G8" s="11">
        <f t="shared" si="1"/>
        <v>601938</v>
      </c>
      <c r="H8" s="11">
        <f t="shared" si="1"/>
        <v>306100</v>
      </c>
      <c r="I8" s="11">
        <f t="shared" si="1"/>
        <v>56530</v>
      </c>
      <c r="J8" s="11">
        <f t="shared" si="1"/>
        <v>151405</v>
      </c>
      <c r="K8" s="11">
        <f>SUM(B8:J8)</f>
        <v>2833002</v>
      </c>
    </row>
    <row r="9" spans="1:11" ht="17.25" customHeight="1">
      <c r="A9" s="15" t="s">
        <v>17</v>
      </c>
      <c r="B9" s="13">
        <f>+B10+B11</f>
        <v>36965</v>
      </c>
      <c r="C9" s="13">
        <f aca="true" t="shared" si="2" ref="C9:J9">+C10+C11</f>
        <v>49734</v>
      </c>
      <c r="D9" s="13">
        <f t="shared" si="2"/>
        <v>43830</v>
      </c>
      <c r="E9" s="13">
        <f t="shared" si="2"/>
        <v>35019</v>
      </c>
      <c r="F9" s="13">
        <f t="shared" si="2"/>
        <v>37911</v>
      </c>
      <c r="G9" s="13">
        <f t="shared" si="2"/>
        <v>49512</v>
      </c>
      <c r="H9" s="13">
        <f t="shared" si="2"/>
        <v>46398</v>
      </c>
      <c r="I9" s="13">
        <f t="shared" si="2"/>
        <v>8132</v>
      </c>
      <c r="J9" s="13">
        <f t="shared" si="2"/>
        <v>16108</v>
      </c>
      <c r="K9" s="11">
        <f>SUM(B9:J9)</f>
        <v>323609</v>
      </c>
    </row>
    <row r="10" spans="1:11" ht="17.25" customHeight="1">
      <c r="A10" s="29" t="s">
        <v>18</v>
      </c>
      <c r="B10" s="13">
        <v>36965</v>
      </c>
      <c r="C10" s="13">
        <v>49734</v>
      </c>
      <c r="D10" s="13">
        <v>43830</v>
      </c>
      <c r="E10" s="13">
        <v>35019</v>
      </c>
      <c r="F10" s="13">
        <v>37911</v>
      </c>
      <c r="G10" s="13">
        <v>49512</v>
      </c>
      <c r="H10" s="13">
        <v>46398</v>
      </c>
      <c r="I10" s="13">
        <v>8132</v>
      </c>
      <c r="J10" s="13">
        <v>16108</v>
      </c>
      <c r="K10" s="11">
        <f>SUM(B10:J10)</f>
        <v>323609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227879</v>
      </c>
      <c r="C12" s="17">
        <f t="shared" si="3"/>
        <v>294571</v>
      </c>
      <c r="D12" s="17">
        <f t="shared" si="3"/>
        <v>297017</v>
      </c>
      <c r="E12" s="17">
        <f t="shared" si="3"/>
        <v>210451</v>
      </c>
      <c r="F12" s="17">
        <f t="shared" si="3"/>
        <v>272934</v>
      </c>
      <c r="G12" s="17">
        <f t="shared" si="3"/>
        <v>466492</v>
      </c>
      <c r="H12" s="17">
        <f t="shared" si="3"/>
        <v>226478</v>
      </c>
      <c r="I12" s="17">
        <f t="shared" si="3"/>
        <v>41025</v>
      </c>
      <c r="J12" s="17">
        <f t="shared" si="3"/>
        <v>116496</v>
      </c>
      <c r="K12" s="11">
        <f aca="true" t="shared" si="4" ref="K12:K27">SUM(B12:J12)</f>
        <v>2153343</v>
      </c>
    </row>
    <row r="13" spans="1:13" ht="17.25" customHeight="1">
      <c r="A13" s="14" t="s">
        <v>20</v>
      </c>
      <c r="B13" s="13">
        <v>108492</v>
      </c>
      <c r="C13" s="13">
        <v>150153</v>
      </c>
      <c r="D13" s="13">
        <v>155739</v>
      </c>
      <c r="E13" s="13">
        <v>107323</v>
      </c>
      <c r="F13" s="13">
        <v>136831</v>
      </c>
      <c r="G13" s="13">
        <v>220772</v>
      </c>
      <c r="H13" s="13">
        <v>103282</v>
      </c>
      <c r="I13" s="13">
        <v>22591</v>
      </c>
      <c r="J13" s="13">
        <v>60817</v>
      </c>
      <c r="K13" s="11">
        <f t="shared" si="4"/>
        <v>1066000</v>
      </c>
      <c r="L13" s="52"/>
      <c r="M13" s="53"/>
    </row>
    <row r="14" spans="1:12" ht="17.25" customHeight="1">
      <c r="A14" s="14" t="s">
        <v>21</v>
      </c>
      <c r="B14" s="13">
        <v>109140</v>
      </c>
      <c r="C14" s="13">
        <v>129364</v>
      </c>
      <c r="D14" s="13">
        <v>130444</v>
      </c>
      <c r="E14" s="13">
        <v>92876</v>
      </c>
      <c r="F14" s="13">
        <v>126082</v>
      </c>
      <c r="G14" s="13">
        <v>230381</v>
      </c>
      <c r="H14" s="13">
        <v>106661</v>
      </c>
      <c r="I14" s="13">
        <v>15821</v>
      </c>
      <c r="J14" s="13">
        <v>52215</v>
      </c>
      <c r="K14" s="11">
        <f t="shared" si="4"/>
        <v>992984</v>
      </c>
      <c r="L14" s="52"/>
    </row>
    <row r="15" spans="1:11" ht="17.25" customHeight="1">
      <c r="A15" s="14" t="s">
        <v>22</v>
      </c>
      <c r="B15" s="13">
        <v>10247</v>
      </c>
      <c r="C15" s="13">
        <v>15054</v>
      </c>
      <c r="D15" s="13">
        <v>10834</v>
      </c>
      <c r="E15" s="13">
        <v>10252</v>
      </c>
      <c r="F15" s="13">
        <v>10021</v>
      </c>
      <c r="G15" s="13">
        <v>15339</v>
      </c>
      <c r="H15" s="13">
        <v>16535</v>
      </c>
      <c r="I15" s="13">
        <v>2613</v>
      </c>
      <c r="J15" s="13">
        <v>3464</v>
      </c>
      <c r="K15" s="11">
        <f t="shared" si="4"/>
        <v>94359</v>
      </c>
    </row>
    <row r="16" spans="1:11" ht="17.25" customHeight="1">
      <c r="A16" s="15" t="s">
        <v>95</v>
      </c>
      <c r="B16" s="13">
        <f>B17+B18+B19</f>
        <v>37541</v>
      </c>
      <c r="C16" s="13">
        <f aca="true" t="shared" si="5" ref="C16:J16">C17+C18+C19</f>
        <v>44916</v>
      </c>
      <c r="D16" s="13">
        <f t="shared" si="5"/>
        <v>46733</v>
      </c>
      <c r="E16" s="13">
        <f t="shared" si="5"/>
        <v>32255</v>
      </c>
      <c r="F16" s="13">
        <f t="shared" si="5"/>
        <v>49273</v>
      </c>
      <c r="G16" s="13">
        <f t="shared" si="5"/>
        <v>85934</v>
      </c>
      <c r="H16" s="13">
        <f t="shared" si="5"/>
        <v>33224</v>
      </c>
      <c r="I16" s="13">
        <f t="shared" si="5"/>
        <v>7373</v>
      </c>
      <c r="J16" s="13">
        <f t="shared" si="5"/>
        <v>18801</v>
      </c>
      <c r="K16" s="11">
        <f t="shared" si="4"/>
        <v>356050</v>
      </c>
    </row>
    <row r="17" spans="1:11" ht="17.25" customHeight="1">
      <c r="A17" s="14" t="s">
        <v>96</v>
      </c>
      <c r="B17" s="13">
        <v>22485</v>
      </c>
      <c r="C17" s="13">
        <v>29290</v>
      </c>
      <c r="D17" s="13">
        <v>28571</v>
      </c>
      <c r="E17" s="13">
        <v>19781</v>
      </c>
      <c r="F17" s="13">
        <v>30849</v>
      </c>
      <c r="G17" s="13">
        <v>51015</v>
      </c>
      <c r="H17" s="13">
        <v>21226</v>
      </c>
      <c r="I17" s="13">
        <v>4860</v>
      </c>
      <c r="J17" s="13">
        <v>11536</v>
      </c>
      <c r="K17" s="11">
        <f t="shared" si="4"/>
        <v>219613</v>
      </c>
    </row>
    <row r="18" spans="1:11" ht="17.25" customHeight="1">
      <c r="A18" s="14" t="s">
        <v>97</v>
      </c>
      <c r="B18" s="13">
        <v>12874</v>
      </c>
      <c r="C18" s="13">
        <v>12874</v>
      </c>
      <c r="D18" s="13">
        <v>16305</v>
      </c>
      <c r="E18" s="13">
        <v>10748</v>
      </c>
      <c r="F18" s="13">
        <v>16542</v>
      </c>
      <c r="G18" s="13">
        <v>31783</v>
      </c>
      <c r="H18" s="13">
        <v>9248</v>
      </c>
      <c r="I18" s="13">
        <v>2073</v>
      </c>
      <c r="J18" s="13">
        <v>6538</v>
      </c>
      <c r="K18" s="11">
        <f t="shared" si="4"/>
        <v>118985</v>
      </c>
    </row>
    <row r="19" spans="1:11" ht="17.25" customHeight="1">
      <c r="A19" s="14" t="s">
        <v>98</v>
      </c>
      <c r="B19" s="13">
        <v>2182</v>
      </c>
      <c r="C19" s="13">
        <v>2752</v>
      </c>
      <c r="D19" s="13">
        <v>1857</v>
      </c>
      <c r="E19" s="13">
        <v>1726</v>
      </c>
      <c r="F19" s="13">
        <v>1882</v>
      </c>
      <c r="G19" s="13">
        <v>3136</v>
      </c>
      <c r="H19" s="13">
        <v>2750</v>
      </c>
      <c r="I19" s="13">
        <v>440</v>
      </c>
      <c r="J19" s="13">
        <v>727</v>
      </c>
      <c r="K19" s="11">
        <f t="shared" si="4"/>
        <v>17452</v>
      </c>
    </row>
    <row r="20" spans="1:11" ht="17.25" customHeight="1">
      <c r="A20" s="16" t="s">
        <v>23</v>
      </c>
      <c r="B20" s="11">
        <f>+B21+B22+B23</f>
        <v>163341</v>
      </c>
      <c r="C20" s="11">
        <f aca="true" t="shared" si="6" ref="C20:J20">+C21+C22+C23</f>
        <v>181683</v>
      </c>
      <c r="D20" s="11">
        <f t="shared" si="6"/>
        <v>210840</v>
      </c>
      <c r="E20" s="11">
        <f t="shared" si="6"/>
        <v>132203</v>
      </c>
      <c r="F20" s="11">
        <f t="shared" si="6"/>
        <v>207164</v>
      </c>
      <c r="G20" s="11">
        <f t="shared" si="6"/>
        <v>382828</v>
      </c>
      <c r="H20" s="11">
        <f t="shared" si="6"/>
        <v>138998</v>
      </c>
      <c r="I20" s="11">
        <f t="shared" si="6"/>
        <v>31816</v>
      </c>
      <c r="J20" s="11">
        <f t="shared" si="6"/>
        <v>78200</v>
      </c>
      <c r="K20" s="11">
        <f t="shared" si="4"/>
        <v>1527073</v>
      </c>
    </row>
    <row r="21" spans="1:12" ht="17.25" customHeight="1">
      <c r="A21" s="12" t="s">
        <v>24</v>
      </c>
      <c r="B21" s="13">
        <v>86573</v>
      </c>
      <c r="C21" s="13">
        <v>106074</v>
      </c>
      <c r="D21" s="13">
        <v>123749</v>
      </c>
      <c r="E21" s="13">
        <v>76510</v>
      </c>
      <c r="F21" s="13">
        <v>116337</v>
      </c>
      <c r="G21" s="13">
        <v>199194</v>
      </c>
      <c r="H21" s="13">
        <v>76510</v>
      </c>
      <c r="I21" s="13">
        <v>19757</v>
      </c>
      <c r="J21" s="13">
        <v>45011</v>
      </c>
      <c r="K21" s="11">
        <f t="shared" si="4"/>
        <v>849715</v>
      </c>
      <c r="L21" s="52"/>
    </row>
    <row r="22" spans="1:12" ht="17.25" customHeight="1">
      <c r="A22" s="12" t="s">
        <v>25</v>
      </c>
      <c r="B22" s="13">
        <v>72222</v>
      </c>
      <c r="C22" s="13">
        <v>70178</v>
      </c>
      <c r="D22" s="13">
        <v>82419</v>
      </c>
      <c r="E22" s="13">
        <v>52113</v>
      </c>
      <c r="F22" s="13">
        <v>86424</v>
      </c>
      <c r="G22" s="13">
        <v>176056</v>
      </c>
      <c r="H22" s="13">
        <v>56893</v>
      </c>
      <c r="I22" s="13">
        <v>11097</v>
      </c>
      <c r="J22" s="13">
        <v>31729</v>
      </c>
      <c r="K22" s="11">
        <f t="shared" si="4"/>
        <v>639131</v>
      </c>
      <c r="L22" s="52"/>
    </row>
    <row r="23" spans="1:11" ht="17.25" customHeight="1">
      <c r="A23" s="12" t="s">
        <v>26</v>
      </c>
      <c r="B23" s="13">
        <v>4546</v>
      </c>
      <c r="C23" s="13">
        <v>5431</v>
      </c>
      <c r="D23" s="13">
        <v>4672</v>
      </c>
      <c r="E23" s="13">
        <v>3580</v>
      </c>
      <c r="F23" s="13">
        <v>4403</v>
      </c>
      <c r="G23" s="13">
        <v>7578</v>
      </c>
      <c r="H23" s="13">
        <v>5595</v>
      </c>
      <c r="I23" s="13">
        <v>962</v>
      </c>
      <c r="J23" s="13">
        <v>1460</v>
      </c>
      <c r="K23" s="11">
        <f t="shared" si="4"/>
        <v>38227</v>
      </c>
    </row>
    <row r="24" spans="1:11" ht="17.25" customHeight="1">
      <c r="A24" s="16" t="s">
        <v>27</v>
      </c>
      <c r="B24" s="13">
        <f>+B25+B26</f>
        <v>153378</v>
      </c>
      <c r="C24" s="13">
        <f aca="true" t="shared" si="7" ref="C24:J24">+C25+C26</f>
        <v>208488</v>
      </c>
      <c r="D24" s="13">
        <f t="shared" si="7"/>
        <v>223973</v>
      </c>
      <c r="E24" s="13">
        <f t="shared" si="7"/>
        <v>139831</v>
      </c>
      <c r="F24" s="13">
        <f t="shared" si="7"/>
        <v>171550</v>
      </c>
      <c r="G24" s="13">
        <f t="shared" si="7"/>
        <v>241632</v>
      </c>
      <c r="H24" s="13">
        <f t="shared" si="7"/>
        <v>117805</v>
      </c>
      <c r="I24" s="13">
        <f t="shared" si="7"/>
        <v>35663</v>
      </c>
      <c r="J24" s="13">
        <f t="shared" si="7"/>
        <v>97091</v>
      </c>
      <c r="K24" s="11">
        <f t="shared" si="4"/>
        <v>1389411</v>
      </c>
    </row>
    <row r="25" spans="1:12" ht="17.25" customHeight="1">
      <c r="A25" s="12" t="s">
        <v>130</v>
      </c>
      <c r="B25" s="13">
        <v>66519</v>
      </c>
      <c r="C25" s="13">
        <v>101525</v>
      </c>
      <c r="D25" s="13">
        <v>114562</v>
      </c>
      <c r="E25" s="13">
        <v>67614</v>
      </c>
      <c r="F25" s="13">
        <v>80409</v>
      </c>
      <c r="G25" s="13">
        <v>106770</v>
      </c>
      <c r="H25" s="13">
        <v>52338</v>
      </c>
      <c r="I25" s="13">
        <v>19901</v>
      </c>
      <c r="J25" s="13">
        <v>47289</v>
      </c>
      <c r="K25" s="11">
        <f t="shared" si="4"/>
        <v>656927</v>
      </c>
      <c r="L25" s="52"/>
    </row>
    <row r="26" spans="1:12" ht="17.25" customHeight="1">
      <c r="A26" s="12" t="s">
        <v>131</v>
      </c>
      <c r="B26" s="13">
        <v>86859</v>
      </c>
      <c r="C26" s="13">
        <v>106963</v>
      </c>
      <c r="D26" s="13">
        <v>109411</v>
      </c>
      <c r="E26" s="13">
        <v>72217</v>
      </c>
      <c r="F26" s="13">
        <v>91141</v>
      </c>
      <c r="G26" s="13">
        <v>134862</v>
      </c>
      <c r="H26" s="13">
        <v>65467</v>
      </c>
      <c r="I26" s="13">
        <v>15762</v>
      </c>
      <c r="J26" s="13">
        <v>49802</v>
      </c>
      <c r="K26" s="11">
        <f t="shared" si="4"/>
        <v>732484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8431</v>
      </c>
      <c r="I27" s="11">
        <v>0</v>
      </c>
      <c r="J27" s="11">
        <v>0</v>
      </c>
      <c r="K27" s="11">
        <f t="shared" si="4"/>
        <v>8431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7343.55</v>
      </c>
      <c r="I35" s="19">
        <v>0</v>
      </c>
      <c r="J35" s="19">
        <v>0</v>
      </c>
      <c r="K35" s="23">
        <f>SUM(B35:J35)</f>
        <v>7343.55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1740091.02</v>
      </c>
      <c r="C47" s="22">
        <f aca="true" t="shared" si="12" ref="C47:H47">+C48+C57</f>
        <v>2448679.71</v>
      </c>
      <c r="D47" s="22">
        <f t="shared" si="12"/>
        <v>2906193.1099999994</v>
      </c>
      <c r="E47" s="22">
        <f t="shared" si="12"/>
        <v>1659891.76</v>
      </c>
      <c r="F47" s="22">
        <f t="shared" si="12"/>
        <v>2201933.8600000003</v>
      </c>
      <c r="G47" s="22">
        <f t="shared" si="12"/>
        <v>3081148.23</v>
      </c>
      <c r="H47" s="22">
        <f t="shared" si="12"/>
        <v>1656990.7100000002</v>
      </c>
      <c r="I47" s="22">
        <f>+I48+I57</f>
        <v>627472.38</v>
      </c>
      <c r="J47" s="22">
        <f>+J48+J57</f>
        <v>995623.4400000001</v>
      </c>
      <c r="K47" s="22">
        <f>SUM(B47:J47)</f>
        <v>17318024.220000003</v>
      </c>
    </row>
    <row r="48" spans="1:11" ht="17.25" customHeight="1">
      <c r="A48" s="16" t="s">
        <v>113</v>
      </c>
      <c r="B48" s="23">
        <f>SUM(B49:B56)</f>
        <v>1721238.53</v>
      </c>
      <c r="C48" s="23">
        <f aca="true" t="shared" si="13" ref="C48:J48">SUM(C49:C56)</f>
        <v>2424690.2</v>
      </c>
      <c r="D48" s="23">
        <f t="shared" si="13"/>
        <v>2880320.3299999996</v>
      </c>
      <c r="E48" s="23">
        <f t="shared" si="13"/>
        <v>1637174.97</v>
      </c>
      <c r="F48" s="23">
        <f t="shared" si="13"/>
        <v>2178112.5500000003</v>
      </c>
      <c r="G48" s="23">
        <f t="shared" si="13"/>
        <v>3050859.36</v>
      </c>
      <c r="H48" s="23">
        <f t="shared" si="13"/>
        <v>1636789.4800000002</v>
      </c>
      <c r="I48" s="23">
        <f t="shared" si="13"/>
        <v>627472.38</v>
      </c>
      <c r="J48" s="23">
        <f t="shared" si="13"/>
        <v>981553.64</v>
      </c>
      <c r="K48" s="23">
        <f aca="true" t="shared" si="14" ref="K48:K57">SUM(B48:J48)</f>
        <v>17138211.44</v>
      </c>
    </row>
    <row r="49" spans="1:11" ht="17.25" customHeight="1">
      <c r="A49" s="34" t="s">
        <v>44</v>
      </c>
      <c r="B49" s="23">
        <f aca="true" t="shared" si="15" ref="B49:H49">ROUND(B30*B7,2)</f>
        <v>1720118.55</v>
      </c>
      <c r="C49" s="23">
        <f t="shared" si="15"/>
        <v>2417362.23</v>
      </c>
      <c r="D49" s="23">
        <f t="shared" si="15"/>
        <v>2878046.54</v>
      </c>
      <c r="E49" s="23">
        <f t="shared" si="15"/>
        <v>1636247.71</v>
      </c>
      <c r="F49" s="23">
        <f t="shared" si="15"/>
        <v>2176303.54</v>
      </c>
      <c r="G49" s="23">
        <f t="shared" si="15"/>
        <v>3048212.23</v>
      </c>
      <c r="H49" s="23">
        <f t="shared" si="15"/>
        <v>1628359.03</v>
      </c>
      <c r="I49" s="23">
        <f>ROUND(I30*I7,2)</f>
        <v>626406.66</v>
      </c>
      <c r="J49" s="23">
        <f>ROUND(J30*J7,2)</f>
        <v>979336.6</v>
      </c>
      <c r="K49" s="23">
        <f t="shared" si="14"/>
        <v>17110393.09</v>
      </c>
    </row>
    <row r="50" spans="1:11" ht="17.25" customHeight="1">
      <c r="A50" s="34" t="s">
        <v>45</v>
      </c>
      <c r="B50" s="19">
        <v>0</v>
      </c>
      <c r="C50" s="23">
        <f>ROUND(C31*C7,2)</f>
        <v>5373.27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5373.27</v>
      </c>
    </row>
    <row r="51" spans="1:11" ht="17.25" customHeight="1">
      <c r="A51" s="67" t="s">
        <v>106</v>
      </c>
      <c r="B51" s="68">
        <f aca="true" t="shared" si="16" ref="B51:H51">ROUND(B32*B7,2)</f>
        <v>-2971.7</v>
      </c>
      <c r="C51" s="68">
        <f t="shared" si="16"/>
        <v>-3819.02</v>
      </c>
      <c r="D51" s="68">
        <f t="shared" si="16"/>
        <v>-4111.97</v>
      </c>
      <c r="E51" s="68">
        <f t="shared" si="16"/>
        <v>-2518.14</v>
      </c>
      <c r="F51" s="68">
        <f t="shared" si="16"/>
        <v>-3472.51</v>
      </c>
      <c r="G51" s="68">
        <f t="shared" si="16"/>
        <v>-4782.95</v>
      </c>
      <c r="H51" s="68">
        <f t="shared" si="16"/>
        <v>-2628.14</v>
      </c>
      <c r="I51" s="19">
        <v>0</v>
      </c>
      <c r="J51" s="19">
        <v>0</v>
      </c>
      <c r="K51" s="68">
        <f>SUM(B51:J51)</f>
        <v>-24304.429999999997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7343.55</v>
      </c>
      <c r="I53" s="31">
        <f>+I35</f>
        <v>0</v>
      </c>
      <c r="J53" s="31">
        <f>+J35</f>
        <v>0</v>
      </c>
      <c r="K53" s="23">
        <f t="shared" si="14"/>
        <v>7343.55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18852.49</v>
      </c>
      <c r="C57" s="36">
        <v>23989.51</v>
      </c>
      <c r="D57" s="36">
        <v>25872.78</v>
      </c>
      <c r="E57" s="36">
        <v>22716.79</v>
      </c>
      <c r="F57" s="36">
        <v>23821.31</v>
      </c>
      <c r="G57" s="36">
        <v>30288.87</v>
      </c>
      <c r="H57" s="36">
        <v>20201.23</v>
      </c>
      <c r="I57" s="19">
        <v>0</v>
      </c>
      <c r="J57" s="36">
        <v>14069.8</v>
      </c>
      <c r="K57" s="36">
        <f t="shared" si="14"/>
        <v>179812.78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-340256.83999999997</v>
      </c>
      <c r="C61" s="35">
        <f t="shared" si="17"/>
        <v>-210255.22000000003</v>
      </c>
      <c r="D61" s="35">
        <f t="shared" si="17"/>
        <v>-293826.76</v>
      </c>
      <c r="E61" s="35">
        <f t="shared" si="17"/>
        <v>-421692.5</v>
      </c>
      <c r="F61" s="35">
        <f t="shared" si="17"/>
        <v>-426114.18000000005</v>
      </c>
      <c r="G61" s="35">
        <f t="shared" si="17"/>
        <v>-386139.75</v>
      </c>
      <c r="H61" s="35">
        <f t="shared" si="17"/>
        <v>-225756.75</v>
      </c>
      <c r="I61" s="35">
        <f t="shared" si="17"/>
        <v>-286542.77</v>
      </c>
      <c r="J61" s="35">
        <f t="shared" si="17"/>
        <v>-74293.71</v>
      </c>
      <c r="K61" s="35">
        <f>SUM(B61:J61)</f>
        <v>-2664878.48</v>
      </c>
    </row>
    <row r="62" spans="1:11" ht="18.75" customHeight="1">
      <c r="A62" s="16" t="s">
        <v>75</v>
      </c>
      <c r="B62" s="35">
        <f aca="true" t="shared" si="18" ref="B62:J62">B63+B64+B65+B66+B67+B68</f>
        <v>-311429.93999999994</v>
      </c>
      <c r="C62" s="35">
        <f t="shared" si="18"/>
        <v>-190604.43000000002</v>
      </c>
      <c r="D62" s="35">
        <f t="shared" si="18"/>
        <v>-222095.4</v>
      </c>
      <c r="E62" s="35">
        <f t="shared" si="18"/>
        <v>-382551.95</v>
      </c>
      <c r="F62" s="35">
        <f t="shared" si="18"/>
        <v>-357180.39</v>
      </c>
      <c r="G62" s="35">
        <f t="shared" si="18"/>
        <v>-336038.39</v>
      </c>
      <c r="H62" s="35">
        <f t="shared" si="18"/>
        <v>-176312.4</v>
      </c>
      <c r="I62" s="35">
        <f t="shared" si="18"/>
        <v>-30901.6</v>
      </c>
      <c r="J62" s="35">
        <f t="shared" si="18"/>
        <v>-61210.4</v>
      </c>
      <c r="K62" s="35">
        <f aca="true" t="shared" si="19" ref="K62:K91">SUM(B62:J62)</f>
        <v>-2068324.9</v>
      </c>
    </row>
    <row r="63" spans="1:11" ht="18.75" customHeight="1">
      <c r="A63" s="12" t="s">
        <v>76</v>
      </c>
      <c r="B63" s="35">
        <f>-ROUND(B9*$D$3,2)</f>
        <v>-140467</v>
      </c>
      <c r="C63" s="35">
        <f aca="true" t="shared" si="20" ref="C63:J63">-ROUND(C9*$D$3,2)</f>
        <v>-188989.2</v>
      </c>
      <c r="D63" s="35">
        <f t="shared" si="20"/>
        <v>-166554</v>
      </c>
      <c r="E63" s="35">
        <f t="shared" si="20"/>
        <v>-133072.2</v>
      </c>
      <c r="F63" s="35">
        <f t="shared" si="20"/>
        <v>-144061.8</v>
      </c>
      <c r="G63" s="35">
        <f t="shared" si="20"/>
        <v>-188145.6</v>
      </c>
      <c r="H63" s="35">
        <f t="shared" si="20"/>
        <v>-176312.4</v>
      </c>
      <c r="I63" s="35">
        <f t="shared" si="20"/>
        <v>-30901.6</v>
      </c>
      <c r="J63" s="35">
        <f t="shared" si="20"/>
        <v>-61210.4</v>
      </c>
      <c r="K63" s="35">
        <f t="shared" si="19"/>
        <v>-1229714.2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-2929.8</v>
      </c>
      <c r="C65" s="35">
        <v>-121.6</v>
      </c>
      <c r="D65" s="35">
        <v>-874</v>
      </c>
      <c r="E65" s="35">
        <v>-2861.4</v>
      </c>
      <c r="F65" s="35">
        <v>-1326.2</v>
      </c>
      <c r="G65" s="35">
        <v>-1565.6</v>
      </c>
      <c r="H65" s="19">
        <v>0</v>
      </c>
      <c r="I65" s="19">
        <v>0</v>
      </c>
      <c r="J65" s="19">
        <v>0</v>
      </c>
      <c r="K65" s="35">
        <f t="shared" si="19"/>
        <v>-9678.6</v>
      </c>
    </row>
    <row r="66" spans="1:11" ht="18.75" customHeight="1">
      <c r="A66" s="12" t="s">
        <v>107</v>
      </c>
      <c r="B66" s="35">
        <v>-3526.4</v>
      </c>
      <c r="C66" s="35">
        <v>-159.6</v>
      </c>
      <c r="D66" s="35">
        <v>-1064</v>
      </c>
      <c r="E66" s="35">
        <v>-551</v>
      </c>
      <c r="F66" s="35">
        <v>-319.2</v>
      </c>
      <c r="G66" s="35">
        <v>-877.8</v>
      </c>
      <c r="H66" s="19">
        <v>0</v>
      </c>
      <c r="I66" s="19">
        <v>0</v>
      </c>
      <c r="J66" s="19">
        <v>0</v>
      </c>
      <c r="K66" s="35">
        <f t="shared" si="19"/>
        <v>-6498</v>
      </c>
    </row>
    <row r="67" spans="1:11" ht="18.75" customHeight="1">
      <c r="A67" s="12" t="s">
        <v>53</v>
      </c>
      <c r="B67" s="35">
        <v>-164506.74</v>
      </c>
      <c r="C67" s="35">
        <v>-1334.03</v>
      </c>
      <c r="D67" s="35">
        <v>-53603.4</v>
      </c>
      <c r="E67" s="35">
        <v>-246067.35</v>
      </c>
      <c r="F67" s="35">
        <v>-211473.19</v>
      </c>
      <c r="G67" s="35">
        <v>-145449.39</v>
      </c>
      <c r="H67" s="19">
        <v>0</v>
      </c>
      <c r="I67" s="19">
        <v>0</v>
      </c>
      <c r="J67" s="19">
        <v>0</v>
      </c>
      <c r="K67" s="35">
        <f t="shared" si="19"/>
        <v>-822434.1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4" customFormat="1" ht="18.75" customHeight="1">
      <c r="A69" s="65" t="s">
        <v>80</v>
      </c>
      <c r="B69" s="68">
        <f aca="true" t="shared" si="21" ref="B69:J69">SUM(B70:B99)</f>
        <v>-28826.9</v>
      </c>
      <c r="C69" s="68">
        <f t="shared" si="21"/>
        <v>-19650.79</v>
      </c>
      <c r="D69" s="68">
        <f t="shared" si="21"/>
        <v>-71731.36</v>
      </c>
      <c r="E69" s="68">
        <f t="shared" si="21"/>
        <v>-39140.55</v>
      </c>
      <c r="F69" s="68">
        <f t="shared" si="21"/>
        <v>-68933.79000000001</v>
      </c>
      <c r="G69" s="68">
        <f t="shared" si="21"/>
        <v>-50101.36</v>
      </c>
      <c r="H69" s="68">
        <f t="shared" si="21"/>
        <v>-49444.350000000006</v>
      </c>
      <c r="I69" s="68">
        <f t="shared" si="21"/>
        <v>-69931.57</v>
      </c>
      <c r="J69" s="68">
        <f t="shared" si="21"/>
        <v>-13083.31</v>
      </c>
      <c r="K69" s="68">
        <f t="shared" si="19"/>
        <v>-410843.98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-91.59</v>
      </c>
      <c r="D71" s="35">
        <v>-12.61</v>
      </c>
      <c r="E71" s="19">
        <v>0</v>
      </c>
      <c r="F71" s="19">
        <v>0</v>
      </c>
      <c r="G71" s="35">
        <v>-12.61</v>
      </c>
      <c r="H71" s="19">
        <v>0</v>
      </c>
      <c r="I71" s="19">
        <v>0</v>
      </c>
      <c r="J71" s="19">
        <v>0</v>
      </c>
      <c r="K71" s="68">
        <f t="shared" si="19"/>
        <v>-116.81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8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8">
        <f t="shared" si="19"/>
        <v>-60000</v>
      </c>
    </row>
    <row r="74" spans="1:11" ht="18.75" customHeight="1">
      <c r="A74" s="34" t="s">
        <v>59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-26700.44</v>
      </c>
      <c r="H74" s="35">
        <v>-13073.91</v>
      </c>
      <c r="I74" s="35">
        <v>-4596.09</v>
      </c>
      <c r="J74" s="35">
        <v>-9475.22</v>
      </c>
      <c r="K74" s="68">
        <f t="shared" si="19"/>
        <v>-134782.61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68">
        <v>-15577.77</v>
      </c>
      <c r="C76" s="68">
        <v>-325.72</v>
      </c>
      <c r="D76" s="68">
        <v>-52468.83</v>
      </c>
      <c r="E76" s="68">
        <v>-26390.12</v>
      </c>
      <c r="F76" s="68">
        <v>-51031.4</v>
      </c>
      <c r="G76" s="68">
        <v>-23388.31</v>
      </c>
      <c r="H76" s="68">
        <v>-36370.44</v>
      </c>
      <c r="I76" s="68">
        <v>-3060</v>
      </c>
      <c r="J76" s="68">
        <v>-3608.09</v>
      </c>
      <c r="K76" s="68">
        <f t="shared" si="19"/>
        <v>-212220.68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48">
        <v>-185709.6</v>
      </c>
      <c r="J101" s="19">
        <v>0</v>
      </c>
      <c r="K101" s="48">
        <f>SUM(B101:J101)</f>
        <v>-185709.6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1399834.1800000002</v>
      </c>
      <c r="C104" s="24">
        <f t="shared" si="22"/>
        <v>2238424.4899999998</v>
      </c>
      <c r="D104" s="24">
        <f t="shared" si="22"/>
        <v>2612366.3499999996</v>
      </c>
      <c r="E104" s="24">
        <f t="shared" si="22"/>
        <v>1238199.26</v>
      </c>
      <c r="F104" s="24">
        <f t="shared" si="22"/>
        <v>1775819.6800000002</v>
      </c>
      <c r="G104" s="24">
        <f t="shared" si="22"/>
        <v>2695008.48</v>
      </c>
      <c r="H104" s="24">
        <f t="shared" si="22"/>
        <v>1431233.9600000002</v>
      </c>
      <c r="I104" s="24">
        <f>+I105+I106</f>
        <v>340929.61</v>
      </c>
      <c r="J104" s="24">
        <f>+J105+J106</f>
        <v>921329.73</v>
      </c>
      <c r="K104" s="48">
        <f>SUM(B104:J104)</f>
        <v>14653145.74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1380981.6900000002</v>
      </c>
      <c r="C105" s="24">
        <f t="shared" si="23"/>
        <v>2214434.98</v>
      </c>
      <c r="D105" s="24">
        <f t="shared" si="23"/>
        <v>2586493.57</v>
      </c>
      <c r="E105" s="24">
        <f t="shared" si="23"/>
        <v>1215482.47</v>
      </c>
      <c r="F105" s="24">
        <f t="shared" si="23"/>
        <v>1751998.37</v>
      </c>
      <c r="G105" s="24">
        <f t="shared" si="23"/>
        <v>2664719.61</v>
      </c>
      <c r="H105" s="24">
        <f t="shared" si="23"/>
        <v>1411032.7300000002</v>
      </c>
      <c r="I105" s="24">
        <f t="shared" si="23"/>
        <v>340929.61</v>
      </c>
      <c r="J105" s="24">
        <f t="shared" si="23"/>
        <v>907259.9299999999</v>
      </c>
      <c r="K105" s="48">
        <f>SUM(B105:J105)</f>
        <v>14473332.959999999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18852.49</v>
      </c>
      <c r="C106" s="24">
        <f t="shared" si="24"/>
        <v>23989.51</v>
      </c>
      <c r="D106" s="24">
        <f t="shared" si="24"/>
        <v>25872.78</v>
      </c>
      <c r="E106" s="24">
        <f t="shared" si="24"/>
        <v>22716.79</v>
      </c>
      <c r="F106" s="24">
        <f t="shared" si="24"/>
        <v>23821.31</v>
      </c>
      <c r="G106" s="24">
        <f t="shared" si="24"/>
        <v>30288.87</v>
      </c>
      <c r="H106" s="24">
        <f t="shared" si="24"/>
        <v>20201.23</v>
      </c>
      <c r="I106" s="19">
        <f t="shared" si="24"/>
        <v>0</v>
      </c>
      <c r="J106" s="24">
        <f t="shared" si="24"/>
        <v>14069.8</v>
      </c>
      <c r="K106" s="48">
        <f>SUM(B106:J106)</f>
        <v>179812.78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14653145.739999998</v>
      </c>
      <c r="L112" s="54"/>
    </row>
    <row r="113" spans="1:11" ht="18.75" customHeight="1">
      <c r="A113" s="26" t="s">
        <v>71</v>
      </c>
      <c r="B113" s="27">
        <v>180103.98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180103.98</v>
      </c>
    </row>
    <row r="114" spans="1:11" ht="18.75" customHeight="1">
      <c r="A114" s="26" t="s">
        <v>72</v>
      </c>
      <c r="B114" s="27">
        <v>1219730.21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1219730.21</v>
      </c>
    </row>
    <row r="115" spans="1:11" ht="18.75" customHeight="1">
      <c r="A115" s="26" t="s">
        <v>73</v>
      </c>
      <c r="B115" s="40">
        <v>0</v>
      </c>
      <c r="C115" s="27">
        <f>+C104</f>
        <v>2238424.4899999998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2238424.4899999998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2612366.3499999996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2612366.3499999996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1238199.26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1238199.26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340327.42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340327.42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637602.19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637602.19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89381.93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89381.93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708508.14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708508.14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807292</v>
      </c>
      <c r="H122" s="40">
        <v>0</v>
      </c>
      <c r="I122" s="40">
        <v>0</v>
      </c>
      <c r="J122" s="40">
        <v>0</v>
      </c>
      <c r="K122" s="41">
        <f t="shared" si="25"/>
        <v>807292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62662.11</v>
      </c>
      <c r="H123" s="40">
        <v>0</v>
      </c>
      <c r="I123" s="40">
        <v>0</v>
      </c>
      <c r="J123" s="40">
        <v>0</v>
      </c>
      <c r="K123" s="41">
        <f t="shared" si="25"/>
        <v>62662.11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397073.27</v>
      </c>
      <c r="H124" s="40">
        <v>0</v>
      </c>
      <c r="I124" s="40">
        <v>0</v>
      </c>
      <c r="J124" s="40">
        <v>0</v>
      </c>
      <c r="K124" s="41">
        <f t="shared" si="25"/>
        <v>397073.27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391400.26</v>
      </c>
      <c r="H125" s="40">
        <v>0</v>
      </c>
      <c r="I125" s="40">
        <v>0</v>
      </c>
      <c r="J125" s="40">
        <v>0</v>
      </c>
      <c r="K125" s="41">
        <f t="shared" si="25"/>
        <v>391400.26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1036580.83</v>
      </c>
      <c r="H126" s="40">
        <v>0</v>
      </c>
      <c r="I126" s="40">
        <v>0</v>
      </c>
      <c r="J126" s="40">
        <v>0</v>
      </c>
      <c r="K126" s="41">
        <f t="shared" si="25"/>
        <v>1036580.83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518574.75</v>
      </c>
      <c r="I127" s="40">
        <v>0</v>
      </c>
      <c r="J127" s="40">
        <v>0</v>
      </c>
      <c r="K127" s="41">
        <f t="shared" si="25"/>
        <v>518574.75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912659.21</v>
      </c>
      <c r="I128" s="40">
        <v>0</v>
      </c>
      <c r="J128" s="40">
        <v>0</v>
      </c>
      <c r="K128" s="41">
        <f t="shared" si="25"/>
        <v>912659.21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340929.61</v>
      </c>
      <c r="J129" s="40">
        <v>0</v>
      </c>
      <c r="K129" s="41">
        <f t="shared" si="25"/>
        <v>340929.61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921329.73</v>
      </c>
      <c r="K130" s="44">
        <f t="shared" si="25"/>
        <v>921329.73</v>
      </c>
    </row>
    <row r="131" spans="1:11" ht="18.75" customHeight="1">
      <c r="A131" s="84" t="s">
        <v>134</v>
      </c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2016-08-29T18:59:48Z</dcterms:modified>
  <cp:category/>
  <cp:version/>
  <cp:contentType/>
  <cp:contentStatus/>
</cp:coreProperties>
</file>