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<sst xmlns="http://schemas.openxmlformats.org/spreadsheetml/2006/main" count="134" uniqueCount="134">
  <si>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</si>
  <si>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</si>
  <si>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</si>
  <si>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</si>
  <si>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</si>
  <si>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</si>
  <si>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</si>
  <si>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</si>
  <si>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</si>
  <si>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</si>
  <si>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</si>
  <si>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</si>
  <si>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</si>
  <si>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</si>
  <si>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</si>
  <si>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</si>
  <si>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</si>
  <si>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</si>
  <si>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</si>
  <si>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</si>
  <si>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</si>
  <si>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</si>
  <si>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</si>
  <si>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</si>
  <si>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</si>
  <si>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</si>
  <si>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</si>
  <si>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</si>
  <si>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</si>
  <si>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</si>
  <si>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</si>
  <si>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</si>
  <si>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</si>
  <si>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</si>
  <si>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</si>
  <si>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</si>
  <si>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</si>
  <si>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</si>
  <si>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</si>
  <si>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</si>
  <si>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</si>
  <si>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</si>
  <si>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</si>
  <si>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</si>
  <si>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</si>
  <si>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</si>
  <si>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</si>
  <si>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</si>
  <si>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</si>
  <si>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</si>
  <si>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</si>
  <si>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</si>
  <si>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</si>
  <si>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</si>
  <si>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</si>
  <si>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</si>
  <si>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</si>
  <si>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</si>
  <si>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</si>
  <si>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</si>
  <si>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</si>
  <si>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</si>
  <si>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</si>
  <si>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</si>
  <si>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</si>
  <si>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</si>
  <si>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</si>
  <si>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</si>
  <si>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</si>
  <si>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</si>
  <si>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</si>
  <si>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</si>
  <si>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</si>
  <si>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</si>
  <si>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</si>
  <si>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</si>
  <si>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</si>
  <si>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</si>
  <si>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</si>
  <si>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</si>
  <si>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</si>
  <si>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</si>
  <si>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</si>
  <si>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</si>
  <si>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</si>
  <si>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</si>
  <si>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</si>
  <si>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</si>
  <si>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</si>
  <si>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</si>
  <si>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</si>
  <si>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</si>
  <si>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</si>
  <si>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</si>
  <si>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</si>
  <si>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</si>
  <si>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</si>
  <si>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</si>
  <si>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</si>
  <si>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</si>
  <si>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</si>
  <si>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</si>
  <si>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</si>
  <si>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</si>
  <si>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</si>
  <si>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</si>
  <si>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</si>
  <si>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</si>
  <si>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</si>
  <si>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</si>
  <si>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</si>
  <si>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</si>
  <si>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</si>
  <si>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</si>
  <si>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</si>
  <si>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</si>
  <si>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</si>
  <si>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</si>
  <si>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</si>
  <si>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</si>
  <si>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</si>
  <si>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</si>
  <si>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</si>
  <si>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</si>
  <si>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</si>
  <si>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</si>
  <si>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</si>
  <si>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</si>
  <si>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</si>
  <si>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</si>
  <si>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</si>
  <si>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</si>
  <si>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</si>
  <si>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15/08/16 - VENCIMENTO 24/08/16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</si>
</sst>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B1">
      <selection activeCell="K13" sqref="K13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599318</v>
      </c>
      <c r="C7" s="9">
        <f t="shared" si="0"/>
        <v>756688</v>
      </c>
      <c r="D7" s="9">
        <f t="shared" si="0"/>
        <v>797212</v>
      </c>
      <c r="E7" s="9">
        <f t="shared" si="0"/>
        <v>528973</v>
      </c>
      <c r="F7" s="9">
        <f t="shared" si="0"/>
        <v>718085</v>
      </c>
      <c r="G7" s="9">
        <f t="shared" si="0"/>
        <v>1194364</v>
      </c>
      <c r="H7" s="9">
        <f t="shared" si="0"/>
        <v>556559</v>
      </c>
      <c r="I7" s="9">
        <f t="shared" si="0"/>
        <v>122281</v>
      </c>
      <c r="J7" s="9">
        <f t="shared" si="0"/>
        <v>315681</v>
      </c>
      <c r="K7" s="9">
        <f t="shared" si="0"/>
        <v>5589161</v>
      </c>
      <c r="L7" s="52"/>
    </row>
    <row r="8" spans="1:11" ht="17.25" customHeight="1">
      <c r="A8" s="10" t="s">
        <v>99</v>
      </c>
      <c r="B8" s="11">
        <f>B9+B12+B16</f>
        <v>293168</v>
      </c>
      <c r="C8" s="11">
        <f aca="true" t="shared" si="1" ref="C8:J8">C9+C12+C16</f>
        <v>381527</v>
      </c>
      <c r="D8" s="11">
        <f t="shared" si="1"/>
        <v>376984</v>
      </c>
      <c r="E8" s="11">
        <f t="shared" si="1"/>
        <v>268039</v>
      </c>
      <c r="F8" s="11">
        <f t="shared" si="1"/>
        <v>351016</v>
      </c>
      <c r="G8" s="11">
        <f t="shared" si="1"/>
        <v>585649</v>
      </c>
      <c r="H8" s="11">
        <f t="shared" si="1"/>
        <v>298493</v>
      </c>
      <c r="I8" s="11">
        <f t="shared" si="1"/>
        <v>55841</v>
      </c>
      <c r="J8" s="11">
        <f t="shared" si="1"/>
        <v>147041</v>
      </c>
      <c r="K8" s="11">
        <f>SUM(B8:J8)</f>
        <v>2757758</v>
      </c>
    </row>
    <row r="9" spans="1:11" ht="17.25" customHeight="1">
      <c r="A9" s="15" t="s">
        <v>17</v>
      </c>
      <c r="B9" s="13">
        <f>+B10+B11</f>
        <v>36754</v>
      </c>
      <c r="C9" s="13">
        <f aca="true" t="shared" si="2" ref="C9:J9">+C10+C11</f>
        <v>50842</v>
      </c>
      <c r="D9" s="13">
        <f t="shared" si="2"/>
        <v>44792</v>
      </c>
      <c r="E9" s="13">
        <f t="shared" si="2"/>
        <v>34286</v>
      </c>
      <c r="F9" s="13">
        <f t="shared" si="2"/>
        <v>38577</v>
      </c>
      <c r="G9" s="13">
        <f t="shared" si="2"/>
        <v>51823</v>
      </c>
      <c r="H9" s="13">
        <f t="shared" si="2"/>
        <v>45778</v>
      </c>
      <c r="I9" s="13">
        <f t="shared" si="2"/>
        <v>8323</v>
      </c>
      <c r="J9" s="13">
        <f t="shared" si="2"/>
        <v>16108</v>
      </c>
      <c r="K9" s="11">
        <f>SUM(B9:J9)</f>
        <v>327283</v>
      </c>
    </row>
    <row r="10" spans="1:11" ht="17.25" customHeight="1">
      <c r="A10" s="29" t="s">
        <v>18</v>
      </c>
      <c r="B10" s="13">
        <v>36754</v>
      </c>
      <c r="C10" s="13">
        <v>50842</v>
      </c>
      <c r="D10" s="13">
        <v>44792</v>
      </c>
      <c r="E10" s="13">
        <v>34286</v>
      </c>
      <c r="F10" s="13">
        <v>38577</v>
      </c>
      <c r="G10" s="13">
        <v>51823</v>
      </c>
      <c r="H10" s="13">
        <v>45778</v>
      </c>
      <c r="I10" s="13">
        <v>8323</v>
      </c>
      <c r="J10" s="13">
        <v>16108</v>
      </c>
      <c r="K10" s="11">
        <f>SUM(B10:J10)</f>
        <v>327283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220441</v>
      </c>
      <c r="C12" s="17">
        <f t="shared" si="3"/>
        <v>287344</v>
      </c>
      <c r="D12" s="17">
        <f t="shared" si="3"/>
        <v>287439</v>
      </c>
      <c r="E12" s="17">
        <f t="shared" si="3"/>
        <v>202575</v>
      </c>
      <c r="F12" s="17">
        <f t="shared" si="3"/>
        <v>265449</v>
      </c>
      <c r="G12" s="17">
        <f t="shared" si="3"/>
        <v>451871</v>
      </c>
      <c r="H12" s="17">
        <f t="shared" si="3"/>
        <v>220675</v>
      </c>
      <c r="I12" s="17">
        <f t="shared" si="3"/>
        <v>40391</v>
      </c>
      <c r="J12" s="17">
        <f t="shared" si="3"/>
        <v>113082</v>
      </c>
      <c r="K12" s="11">
        <f aca="true" t="shared" si="4" ref="K12:K27">SUM(B12:J12)</f>
        <v>2089267</v>
      </c>
    </row>
    <row r="13" spans="1:13" ht="17.25" customHeight="1">
      <c r="A13" s="14" t="s">
        <v>20</v>
      </c>
      <c r="B13" s="13">
        <v>101923</v>
      </c>
      <c r="C13" s="13">
        <v>142039</v>
      </c>
      <c r="D13" s="13">
        <v>147285</v>
      </c>
      <c r="E13" s="13">
        <v>100730</v>
      </c>
      <c r="F13" s="13">
        <v>129714</v>
      </c>
      <c r="G13" s="13">
        <v>209192</v>
      </c>
      <c r="H13" s="13">
        <v>97540</v>
      </c>
      <c r="I13" s="13">
        <v>21884</v>
      </c>
      <c r="J13" s="13">
        <v>57490</v>
      </c>
      <c r="K13" s="11">
        <f t="shared" si="4"/>
        <v>1007797</v>
      </c>
      <c r="L13" s="52"/>
      <c r="M13" s="53"/>
    </row>
    <row r="14" spans="1:12" ht="17.25" customHeight="1">
      <c r="A14" s="14" t="s">
        <v>21</v>
      </c>
      <c r="B14" s="13">
        <v>108626</v>
      </c>
      <c r="C14" s="13">
        <v>130182</v>
      </c>
      <c r="D14" s="13">
        <v>129293</v>
      </c>
      <c r="E14" s="13">
        <v>92362</v>
      </c>
      <c r="F14" s="13">
        <v>126034</v>
      </c>
      <c r="G14" s="13">
        <v>227175</v>
      </c>
      <c r="H14" s="13">
        <v>105827</v>
      </c>
      <c r="I14" s="13">
        <v>15804</v>
      </c>
      <c r="J14" s="13">
        <v>52013</v>
      </c>
      <c r="K14" s="11">
        <f t="shared" si="4"/>
        <v>987316</v>
      </c>
      <c r="L14" s="52"/>
    </row>
    <row r="15" spans="1:11" ht="17.25" customHeight="1">
      <c r="A15" s="14" t="s">
        <v>22</v>
      </c>
      <c r="B15" s="13">
        <v>9892</v>
      </c>
      <c r="C15" s="13">
        <v>15123</v>
      </c>
      <c r="D15" s="13">
        <v>10861</v>
      </c>
      <c r="E15" s="13">
        <v>9483</v>
      </c>
      <c r="F15" s="13">
        <v>9701</v>
      </c>
      <c r="G15" s="13">
        <v>15504</v>
      </c>
      <c r="H15" s="13">
        <v>17308</v>
      </c>
      <c r="I15" s="13">
        <v>2703</v>
      </c>
      <c r="J15" s="13">
        <v>3579</v>
      </c>
      <c r="K15" s="11">
        <f t="shared" si="4"/>
        <v>94154</v>
      </c>
    </row>
    <row r="16" spans="1:11" ht="17.25" customHeight="1">
      <c r="A16" s="15" t="s">
        <v>95</v>
      </c>
      <c r="B16" s="13">
        <f>B17+B18+B19</f>
        <v>35973</v>
      </c>
      <c r="C16" s="13">
        <f aca="true" t="shared" si="5" ref="C16:J16">C17+C18+C19</f>
        <v>43341</v>
      </c>
      <c r="D16" s="13">
        <f t="shared" si="5"/>
        <v>44753</v>
      </c>
      <c r="E16" s="13">
        <f t="shared" si="5"/>
        <v>31178</v>
      </c>
      <c r="F16" s="13">
        <f t="shared" si="5"/>
        <v>46990</v>
      </c>
      <c r="G16" s="13">
        <f t="shared" si="5"/>
        <v>81955</v>
      </c>
      <c r="H16" s="13">
        <f t="shared" si="5"/>
        <v>32040</v>
      </c>
      <c r="I16" s="13">
        <f t="shared" si="5"/>
        <v>7127</v>
      </c>
      <c r="J16" s="13">
        <f t="shared" si="5"/>
        <v>17851</v>
      </c>
      <c r="K16" s="11">
        <f t="shared" si="4"/>
        <v>341208</v>
      </c>
    </row>
    <row r="17" spans="1:11" ht="17.25" customHeight="1">
      <c r="A17" s="14" t="s">
        <v>96</v>
      </c>
      <c r="B17" s="13">
        <v>21790</v>
      </c>
      <c r="C17" s="13">
        <v>28263</v>
      </c>
      <c r="D17" s="13">
        <v>27456</v>
      </c>
      <c r="E17" s="13">
        <v>19237</v>
      </c>
      <c r="F17" s="13">
        <v>29376</v>
      </c>
      <c r="G17" s="13">
        <v>49311</v>
      </c>
      <c r="H17" s="13">
        <v>20642</v>
      </c>
      <c r="I17" s="13">
        <v>4667</v>
      </c>
      <c r="J17" s="13">
        <v>10897</v>
      </c>
      <c r="K17" s="11">
        <f t="shared" si="4"/>
        <v>211639</v>
      </c>
    </row>
    <row r="18" spans="1:11" ht="17.25" customHeight="1">
      <c r="A18" s="14" t="s">
        <v>97</v>
      </c>
      <c r="B18" s="13">
        <v>12182</v>
      </c>
      <c r="C18" s="13">
        <v>12371</v>
      </c>
      <c r="D18" s="13">
        <v>15524</v>
      </c>
      <c r="E18" s="13">
        <v>10348</v>
      </c>
      <c r="F18" s="13">
        <v>15735</v>
      </c>
      <c r="G18" s="13">
        <v>29650</v>
      </c>
      <c r="H18" s="13">
        <v>8636</v>
      </c>
      <c r="I18" s="13">
        <v>2002</v>
      </c>
      <c r="J18" s="13">
        <v>6243</v>
      </c>
      <c r="K18" s="11">
        <f t="shared" si="4"/>
        <v>112691</v>
      </c>
    </row>
    <row r="19" spans="1:11" ht="17.25" customHeight="1">
      <c r="A19" s="14" t="s">
        <v>98</v>
      </c>
      <c r="B19" s="13">
        <v>2001</v>
      </c>
      <c r="C19" s="13">
        <v>2707</v>
      </c>
      <c r="D19" s="13">
        <v>1773</v>
      </c>
      <c r="E19" s="13">
        <v>1593</v>
      </c>
      <c r="F19" s="13">
        <v>1879</v>
      </c>
      <c r="G19" s="13">
        <v>2994</v>
      </c>
      <c r="H19" s="13">
        <v>2762</v>
      </c>
      <c r="I19" s="13">
        <v>458</v>
      </c>
      <c r="J19" s="13">
        <v>711</v>
      </c>
      <c r="K19" s="11">
        <f t="shared" si="4"/>
        <v>16878</v>
      </c>
    </row>
    <row r="20" spans="1:11" ht="17.25" customHeight="1">
      <c r="A20" s="16" t="s">
        <v>23</v>
      </c>
      <c r="B20" s="11">
        <f>+B21+B22+B23</f>
        <v>157988</v>
      </c>
      <c r="C20" s="11">
        <f aca="true" t="shared" si="6" ref="C20:J20">+C21+C22+C23</f>
        <v>173401</v>
      </c>
      <c r="D20" s="11">
        <f t="shared" si="6"/>
        <v>203272</v>
      </c>
      <c r="E20" s="11">
        <f t="shared" si="6"/>
        <v>127746</v>
      </c>
      <c r="F20" s="11">
        <f t="shared" si="6"/>
        <v>199487</v>
      </c>
      <c r="G20" s="11">
        <f t="shared" si="6"/>
        <v>372646</v>
      </c>
      <c r="H20" s="11">
        <f t="shared" si="6"/>
        <v>133724</v>
      </c>
      <c r="I20" s="11">
        <f t="shared" si="6"/>
        <v>31548</v>
      </c>
      <c r="J20" s="11">
        <f t="shared" si="6"/>
        <v>75100</v>
      </c>
      <c r="K20" s="11">
        <f t="shared" si="4"/>
        <v>1474912</v>
      </c>
    </row>
    <row r="21" spans="1:12" ht="17.25" customHeight="1">
      <c r="A21" s="12" t="s">
        <v>24</v>
      </c>
      <c r="B21" s="13">
        <v>80880</v>
      </c>
      <c r="C21" s="13">
        <v>97933</v>
      </c>
      <c r="D21" s="13">
        <v>116427</v>
      </c>
      <c r="E21" s="13">
        <v>71521</v>
      </c>
      <c r="F21" s="13">
        <v>109740</v>
      </c>
      <c r="G21" s="13">
        <v>189708</v>
      </c>
      <c r="H21" s="13">
        <v>72235</v>
      </c>
      <c r="I21" s="13">
        <v>19298</v>
      </c>
      <c r="J21" s="13">
        <v>42005</v>
      </c>
      <c r="K21" s="11">
        <f t="shared" si="4"/>
        <v>799747</v>
      </c>
      <c r="L21" s="52"/>
    </row>
    <row r="22" spans="1:12" ht="17.25" customHeight="1">
      <c r="A22" s="12" t="s">
        <v>25</v>
      </c>
      <c r="B22" s="13">
        <v>72675</v>
      </c>
      <c r="C22" s="13">
        <v>70149</v>
      </c>
      <c r="D22" s="13">
        <v>82137</v>
      </c>
      <c r="E22" s="13">
        <v>52809</v>
      </c>
      <c r="F22" s="13">
        <v>85529</v>
      </c>
      <c r="G22" s="13">
        <v>175399</v>
      </c>
      <c r="H22" s="13">
        <v>55892</v>
      </c>
      <c r="I22" s="13">
        <v>11236</v>
      </c>
      <c r="J22" s="13">
        <v>31633</v>
      </c>
      <c r="K22" s="11">
        <f t="shared" si="4"/>
        <v>637459</v>
      </c>
      <c r="L22" s="52"/>
    </row>
    <row r="23" spans="1:11" ht="17.25" customHeight="1">
      <c r="A23" s="12" t="s">
        <v>26</v>
      </c>
      <c r="B23" s="13">
        <v>4433</v>
      </c>
      <c r="C23" s="13">
        <v>5319</v>
      </c>
      <c r="D23" s="13">
        <v>4708</v>
      </c>
      <c r="E23" s="13">
        <v>3416</v>
      </c>
      <c r="F23" s="13">
        <v>4218</v>
      </c>
      <c r="G23" s="13">
        <v>7539</v>
      </c>
      <c r="H23" s="13">
        <v>5597</v>
      </c>
      <c r="I23" s="13">
        <v>1014</v>
      </c>
      <c r="J23" s="13">
        <v>1462</v>
      </c>
      <c r="K23" s="11">
        <f t="shared" si="4"/>
        <v>37706</v>
      </c>
    </row>
    <row r="24" spans="1:11" ht="17.25" customHeight="1">
      <c r="A24" s="16" t="s">
        <v>27</v>
      </c>
      <c r="B24" s="13">
        <f>+B25+B26</f>
        <v>148162</v>
      </c>
      <c r="C24" s="13">
        <f aca="true" t="shared" si="7" ref="C24:J24">+C25+C26</f>
        <v>201760</v>
      </c>
      <c r="D24" s="13">
        <f t="shared" si="7"/>
        <v>216956</v>
      </c>
      <c r="E24" s="13">
        <f t="shared" si="7"/>
        <v>133188</v>
      </c>
      <c r="F24" s="13">
        <f t="shared" si="7"/>
        <v>167582</v>
      </c>
      <c r="G24" s="13">
        <f t="shared" si="7"/>
        <v>236069</v>
      </c>
      <c r="H24" s="13">
        <f t="shared" si="7"/>
        <v>115688</v>
      </c>
      <c r="I24" s="13">
        <f t="shared" si="7"/>
        <v>34892</v>
      </c>
      <c r="J24" s="13">
        <f t="shared" si="7"/>
        <v>93540</v>
      </c>
      <c r="K24" s="11">
        <f t="shared" si="4"/>
        <v>1347837</v>
      </c>
    </row>
    <row r="25" spans="1:12" ht="17.25" customHeight="1">
      <c r="A25" s="12" t="s">
        <v>131</v>
      </c>
      <c r="B25" s="13">
        <v>64337</v>
      </c>
      <c r="C25" s="13">
        <v>97601</v>
      </c>
      <c r="D25" s="13">
        <v>110764</v>
      </c>
      <c r="E25" s="13">
        <v>66811</v>
      </c>
      <c r="F25" s="13">
        <v>79654</v>
      </c>
      <c r="G25" s="13">
        <v>106086</v>
      </c>
      <c r="H25" s="13">
        <v>51823</v>
      </c>
      <c r="I25" s="13">
        <v>19796</v>
      </c>
      <c r="J25" s="13">
        <v>44930</v>
      </c>
      <c r="K25" s="11">
        <f t="shared" si="4"/>
        <v>641802</v>
      </c>
      <c r="L25" s="52"/>
    </row>
    <row r="26" spans="1:12" ht="17.25" customHeight="1">
      <c r="A26" s="12" t="s">
        <v>132</v>
      </c>
      <c r="B26" s="13">
        <v>83825</v>
      </c>
      <c r="C26" s="13">
        <v>104159</v>
      </c>
      <c r="D26" s="13">
        <v>106192</v>
      </c>
      <c r="E26" s="13">
        <v>66377</v>
      </c>
      <c r="F26" s="13">
        <v>87928</v>
      </c>
      <c r="G26" s="13">
        <v>129983</v>
      </c>
      <c r="H26" s="13">
        <v>63865</v>
      </c>
      <c r="I26" s="13">
        <v>15096</v>
      </c>
      <c r="J26" s="13">
        <v>48610</v>
      </c>
      <c r="K26" s="11">
        <f t="shared" si="4"/>
        <v>706035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8654</v>
      </c>
      <c r="I27" s="11">
        <v>0</v>
      </c>
      <c r="J27" s="11">
        <v>0</v>
      </c>
      <c r="K27" s="11">
        <f t="shared" si="4"/>
        <v>8654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6707.97</v>
      </c>
      <c r="I35" s="19">
        <v>0</v>
      </c>
      <c r="J35" s="19">
        <v>0</v>
      </c>
      <c r="K35" s="23">
        <f>SUM(B35:J35)</f>
        <v>6707.97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1653388.79</v>
      </c>
      <c r="C47" s="22">
        <f aca="true" t="shared" si="12" ref="C47:H47">+C48+C57</f>
        <v>2378215.7</v>
      </c>
      <c r="D47" s="22">
        <f t="shared" si="12"/>
        <v>2818195.5999999996</v>
      </c>
      <c r="E47" s="22">
        <f t="shared" si="12"/>
        <v>1598121.6</v>
      </c>
      <c r="F47" s="22">
        <f t="shared" si="12"/>
        <v>2100490.82</v>
      </c>
      <c r="G47" s="22">
        <f t="shared" si="12"/>
        <v>3001652.6500000004</v>
      </c>
      <c r="H47" s="22">
        <f t="shared" si="12"/>
        <v>1614312.8800000001</v>
      </c>
      <c r="I47" s="22">
        <f>+I48+I57</f>
        <v>618743.74</v>
      </c>
      <c r="J47" s="22">
        <f>+J48+J57</f>
        <v>962603.7700000001</v>
      </c>
      <c r="K47" s="22">
        <f>SUM(B47:J47)</f>
        <v>16745725.55</v>
      </c>
    </row>
    <row r="48" spans="1:11" ht="17.25" customHeight="1">
      <c r="A48" s="16" t="s">
        <v>113</v>
      </c>
      <c r="B48" s="23">
        <f>SUM(B49:B56)</f>
        <v>1634536.3</v>
      </c>
      <c r="C48" s="23">
        <f aca="true" t="shared" si="13" ref="C48:J48">SUM(C49:C56)</f>
        <v>2354226.1900000004</v>
      </c>
      <c r="D48" s="23">
        <f t="shared" si="13"/>
        <v>2792322.82</v>
      </c>
      <c r="E48" s="23">
        <f t="shared" si="13"/>
        <v>1575404.81</v>
      </c>
      <c r="F48" s="23">
        <f t="shared" si="13"/>
        <v>2076669.51</v>
      </c>
      <c r="G48" s="23">
        <f t="shared" si="13"/>
        <v>2971363.7800000003</v>
      </c>
      <c r="H48" s="23">
        <f t="shared" si="13"/>
        <v>1594111.6500000001</v>
      </c>
      <c r="I48" s="23">
        <f t="shared" si="13"/>
        <v>618743.74</v>
      </c>
      <c r="J48" s="23">
        <f t="shared" si="13"/>
        <v>948533.9700000001</v>
      </c>
      <c r="K48" s="23">
        <f aca="true" t="shared" si="14" ref="K48:K57">SUM(B48:J48)</f>
        <v>16565912.770000001</v>
      </c>
    </row>
    <row r="49" spans="1:11" ht="17.25" customHeight="1">
      <c r="A49" s="34" t="s">
        <v>44</v>
      </c>
      <c r="B49" s="23">
        <f aca="true" t="shared" si="15" ref="B49:H49">ROUND(B30*B7,2)</f>
        <v>1633321.35</v>
      </c>
      <c r="C49" s="23">
        <f t="shared" si="15"/>
        <v>2346943.5</v>
      </c>
      <c r="D49" s="23">
        <f t="shared" si="15"/>
        <v>2789923.12</v>
      </c>
      <c r="E49" s="23">
        <f t="shared" si="15"/>
        <v>1574382.34</v>
      </c>
      <c r="F49" s="23">
        <f t="shared" si="15"/>
        <v>2074762.99</v>
      </c>
      <c r="G49" s="23">
        <f t="shared" si="15"/>
        <v>2968591.72</v>
      </c>
      <c r="H49" s="23">
        <f t="shared" si="15"/>
        <v>1586248.81</v>
      </c>
      <c r="I49" s="23">
        <f>ROUND(I30*I7,2)</f>
        <v>617678.02</v>
      </c>
      <c r="J49" s="23">
        <f>ROUND(J30*J7,2)</f>
        <v>946316.93</v>
      </c>
      <c r="K49" s="23">
        <f t="shared" si="14"/>
        <v>16538168.780000001</v>
      </c>
    </row>
    <row r="50" spans="1:11" ht="17.25" customHeight="1">
      <c r="A50" s="34" t="s">
        <v>45</v>
      </c>
      <c r="B50" s="19">
        <v>0</v>
      </c>
      <c r="C50" s="23">
        <f>ROUND(C31*C7,2)</f>
        <v>5216.74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5216.74</v>
      </c>
    </row>
    <row r="51" spans="1:11" ht="17.25" customHeight="1">
      <c r="A51" s="67" t="s">
        <v>106</v>
      </c>
      <c r="B51" s="68">
        <f aca="true" t="shared" si="16" ref="B51:H51">ROUND(B32*B7,2)</f>
        <v>-2876.73</v>
      </c>
      <c r="C51" s="68">
        <f t="shared" si="16"/>
        <v>-3707.77</v>
      </c>
      <c r="D51" s="68">
        <f t="shared" si="16"/>
        <v>-3986.06</v>
      </c>
      <c r="E51" s="68">
        <f t="shared" si="16"/>
        <v>-2422.93</v>
      </c>
      <c r="F51" s="68">
        <f t="shared" si="16"/>
        <v>-3375</v>
      </c>
      <c r="G51" s="68">
        <f t="shared" si="16"/>
        <v>-4658.02</v>
      </c>
      <c r="H51" s="68">
        <f t="shared" si="16"/>
        <v>-2560.17</v>
      </c>
      <c r="I51" s="19">
        <v>0</v>
      </c>
      <c r="J51" s="19">
        <v>0</v>
      </c>
      <c r="K51" s="68">
        <f>SUM(B51:J51)</f>
        <v>-23586.68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6707.97</v>
      </c>
      <c r="I53" s="31">
        <f>+I35</f>
        <v>0</v>
      </c>
      <c r="J53" s="31">
        <f>+J35</f>
        <v>0</v>
      </c>
      <c r="K53" s="23">
        <f t="shared" si="14"/>
        <v>6707.97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30288.87</v>
      </c>
      <c r="H57" s="36">
        <v>20201.23</v>
      </c>
      <c r="I57" s="19">
        <v>0</v>
      </c>
      <c r="J57" s="36">
        <v>14069.8</v>
      </c>
      <c r="K57" s="36">
        <f t="shared" si="14"/>
        <v>179812.78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-420029.29000000004</v>
      </c>
      <c r="C61" s="35">
        <f t="shared" si="17"/>
        <v>-218868.91</v>
      </c>
      <c r="D61" s="35">
        <f t="shared" si="17"/>
        <v>-277190.94</v>
      </c>
      <c r="E61" s="35">
        <f t="shared" si="17"/>
        <v>-535233.79</v>
      </c>
      <c r="F61" s="35">
        <f t="shared" si="17"/>
        <v>-503604.71</v>
      </c>
      <c r="G61" s="35">
        <f t="shared" si="17"/>
        <v>-447268.89999999997</v>
      </c>
      <c r="H61" s="35">
        <f t="shared" si="17"/>
        <v>-187030.31</v>
      </c>
      <c r="I61" s="35">
        <f t="shared" si="17"/>
        <v>-98498.97</v>
      </c>
      <c r="J61" s="35">
        <f t="shared" si="17"/>
        <v>-70685.62</v>
      </c>
      <c r="K61" s="35">
        <f>SUM(B61:J61)</f>
        <v>-2758411.4400000004</v>
      </c>
    </row>
    <row r="62" spans="1:11" ht="18.75" customHeight="1">
      <c r="A62" s="16" t="s">
        <v>75</v>
      </c>
      <c r="B62" s="35">
        <f aca="true" t="shared" si="18" ref="B62:J62">B63+B64+B65+B66+B67+B68</f>
        <v>-406780.16000000003</v>
      </c>
      <c r="C62" s="35">
        <f t="shared" si="18"/>
        <v>-199543.84</v>
      </c>
      <c r="D62" s="35">
        <f t="shared" si="18"/>
        <v>-257928.41</v>
      </c>
      <c r="E62" s="35">
        <f t="shared" si="18"/>
        <v>-522483.36</v>
      </c>
      <c r="F62" s="35">
        <f t="shared" si="18"/>
        <v>-485702.32</v>
      </c>
      <c r="G62" s="35">
        <f t="shared" si="18"/>
        <v>-420555.85</v>
      </c>
      <c r="H62" s="35">
        <f t="shared" si="18"/>
        <v>-173956.4</v>
      </c>
      <c r="I62" s="35">
        <f t="shared" si="18"/>
        <v>-31627.4</v>
      </c>
      <c r="J62" s="35">
        <f t="shared" si="18"/>
        <v>-61210.4</v>
      </c>
      <c r="K62" s="35">
        <f aca="true" t="shared" si="19" ref="K62:K91">SUM(B62:J62)</f>
        <v>-2559788.1399999997</v>
      </c>
    </row>
    <row r="63" spans="1:11" ht="18.75" customHeight="1">
      <c r="A63" s="12" t="s">
        <v>76</v>
      </c>
      <c r="B63" s="35">
        <f>-ROUND(B9*$D$3,2)</f>
        <v>-139665.2</v>
      </c>
      <c r="C63" s="35">
        <f aca="true" t="shared" si="20" ref="C63:J63">-ROUND(C9*$D$3,2)</f>
        <v>-193199.6</v>
      </c>
      <c r="D63" s="35">
        <f t="shared" si="20"/>
        <v>-170209.6</v>
      </c>
      <c r="E63" s="35">
        <f t="shared" si="20"/>
        <v>-130286.8</v>
      </c>
      <c r="F63" s="35">
        <f t="shared" si="20"/>
        <v>-146592.6</v>
      </c>
      <c r="G63" s="35">
        <f t="shared" si="20"/>
        <v>-196927.4</v>
      </c>
      <c r="H63" s="35">
        <f t="shared" si="20"/>
        <v>-173956.4</v>
      </c>
      <c r="I63" s="35">
        <f t="shared" si="20"/>
        <v>-31627.4</v>
      </c>
      <c r="J63" s="35">
        <f t="shared" si="20"/>
        <v>-61210.4</v>
      </c>
      <c r="K63" s="35">
        <f t="shared" si="19"/>
        <v>-1243675.4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-4096.4</v>
      </c>
      <c r="C65" s="35">
        <v>-334.4</v>
      </c>
      <c r="D65" s="35">
        <v>-984.2</v>
      </c>
      <c r="E65" s="35">
        <v>-3442.8</v>
      </c>
      <c r="F65" s="35">
        <v>-2006.4</v>
      </c>
      <c r="G65" s="35">
        <v>-2352.2</v>
      </c>
      <c r="H65" s="19">
        <v>0</v>
      </c>
      <c r="I65" s="19">
        <v>0</v>
      </c>
      <c r="J65" s="19">
        <v>0</v>
      </c>
      <c r="K65" s="35">
        <f t="shared" si="19"/>
        <v>-13216.399999999998</v>
      </c>
    </row>
    <row r="66" spans="1:11" ht="18.75" customHeight="1">
      <c r="A66" s="12" t="s">
        <v>107</v>
      </c>
      <c r="B66" s="35">
        <v>-4613.2</v>
      </c>
      <c r="C66" s="35">
        <v>-1303.4</v>
      </c>
      <c r="D66" s="35">
        <v>-1143.8</v>
      </c>
      <c r="E66" s="35">
        <v>-1356.6</v>
      </c>
      <c r="F66" s="35">
        <v>-79.8</v>
      </c>
      <c r="G66" s="35">
        <v>-1569.4</v>
      </c>
      <c r="H66" s="19">
        <v>0</v>
      </c>
      <c r="I66" s="19">
        <v>0</v>
      </c>
      <c r="J66" s="19">
        <v>0</v>
      </c>
      <c r="K66" s="35">
        <f t="shared" si="19"/>
        <v>-10066.199999999999</v>
      </c>
    </row>
    <row r="67" spans="1:11" ht="18.75" customHeight="1">
      <c r="A67" s="12" t="s">
        <v>53</v>
      </c>
      <c r="B67" s="35">
        <v>-258405.36</v>
      </c>
      <c r="C67" s="35">
        <v>-4706.44</v>
      </c>
      <c r="D67" s="35">
        <v>-85590.81</v>
      </c>
      <c r="E67" s="35">
        <v>-387397.16</v>
      </c>
      <c r="F67" s="35">
        <v>-337023.52</v>
      </c>
      <c r="G67" s="35">
        <v>-219661.85</v>
      </c>
      <c r="H67" s="19">
        <v>0</v>
      </c>
      <c r="I67" s="19">
        <v>0</v>
      </c>
      <c r="J67" s="19">
        <v>0</v>
      </c>
      <c r="K67" s="35">
        <f t="shared" si="19"/>
        <v>-1292785.1400000001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-45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-13249.13</v>
      </c>
      <c r="C69" s="68">
        <f t="shared" si="21"/>
        <v>-19325.07</v>
      </c>
      <c r="D69" s="68">
        <f t="shared" si="21"/>
        <v>-19262.53</v>
      </c>
      <c r="E69" s="68">
        <f t="shared" si="21"/>
        <v>-12750.43</v>
      </c>
      <c r="F69" s="68">
        <f t="shared" si="21"/>
        <v>-17902.390000000003</v>
      </c>
      <c r="G69" s="68">
        <f t="shared" si="21"/>
        <v>-26713.05</v>
      </c>
      <c r="H69" s="68">
        <f t="shared" si="21"/>
        <v>-13073.91</v>
      </c>
      <c r="I69" s="68">
        <f t="shared" si="21"/>
        <v>-66871.57</v>
      </c>
      <c r="J69" s="68">
        <f t="shared" si="21"/>
        <v>-9475.22</v>
      </c>
      <c r="K69" s="68">
        <f t="shared" si="19"/>
        <v>-198623.30000000002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1233359.5000000002</v>
      </c>
      <c r="C104" s="24">
        <f t="shared" si="22"/>
        <v>2159346.7900000005</v>
      </c>
      <c r="D104" s="24">
        <f t="shared" si="22"/>
        <v>2541004.6599999997</v>
      </c>
      <c r="E104" s="24">
        <f t="shared" si="22"/>
        <v>1062887.81</v>
      </c>
      <c r="F104" s="24">
        <f t="shared" si="22"/>
        <v>1596886.11</v>
      </c>
      <c r="G104" s="24">
        <f t="shared" si="22"/>
        <v>2554383.7500000005</v>
      </c>
      <c r="H104" s="24">
        <f t="shared" si="22"/>
        <v>1427282.5700000003</v>
      </c>
      <c r="I104" s="24">
        <f>+I105+I106</f>
        <v>520244.76999999996</v>
      </c>
      <c r="J104" s="24">
        <f>+J105+J106</f>
        <v>891918.1500000001</v>
      </c>
      <c r="K104" s="48">
        <f>SUM(B104:J104)</f>
        <v>13987314.110000001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1214507.0100000002</v>
      </c>
      <c r="C105" s="24">
        <f t="shared" si="23"/>
        <v>2135357.2800000007</v>
      </c>
      <c r="D105" s="24">
        <f t="shared" si="23"/>
        <v>2515131.88</v>
      </c>
      <c r="E105" s="24">
        <f t="shared" si="23"/>
        <v>1040171.0200000001</v>
      </c>
      <c r="F105" s="24">
        <f t="shared" si="23"/>
        <v>1573064.8</v>
      </c>
      <c r="G105" s="24">
        <f t="shared" si="23"/>
        <v>2524094.8800000004</v>
      </c>
      <c r="H105" s="24">
        <f t="shared" si="23"/>
        <v>1407081.3400000003</v>
      </c>
      <c r="I105" s="24">
        <f t="shared" si="23"/>
        <v>520244.76999999996</v>
      </c>
      <c r="J105" s="24">
        <f t="shared" si="23"/>
        <v>877848.3500000001</v>
      </c>
      <c r="K105" s="48">
        <f>SUM(B105:J105)</f>
        <v>13807501.330000002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30288.87</v>
      </c>
      <c r="H106" s="24">
        <f t="shared" si="24"/>
        <v>20201.23</v>
      </c>
      <c r="I106" s="19">
        <f t="shared" si="24"/>
        <v>0</v>
      </c>
      <c r="J106" s="24">
        <f t="shared" si="24"/>
        <v>14069.8</v>
      </c>
      <c r="K106" s="48">
        <f>SUM(B106:J106)</f>
        <v>179812.78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13987314.150000002</v>
      </c>
      <c r="L112" s="54"/>
    </row>
    <row r="113" spans="1:11" ht="18.75" customHeight="1">
      <c r="A113" s="26" t="s">
        <v>71</v>
      </c>
      <c r="B113" s="27">
        <v>157828.54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157828.54</v>
      </c>
    </row>
    <row r="114" spans="1:11" ht="18.75" customHeight="1">
      <c r="A114" s="26" t="s">
        <v>72</v>
      </c>
      <c r="B114" s="27">
        <v>1075530.96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1075530.96</v>
      </c>
    </row>
    <row r="115" spans="1:11" ht="18.75" customHeight="1">
      <c r="A115" s="26" t="s">
        <v>73</v>
      </c>
      <c r="B115" s="40">
        <v>0</v>
      </c>
      <c r="C115" s="27">
        <f>+C104</f>
        <v>2159346.7900000005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2159346.7900000005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2541004.6599999997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2541004.6599999997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1062887.81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1062887.81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361483.47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361483.47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669078.95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669078.95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66246.4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66246.4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500077.3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500077.3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760140.04</v>
      </c>
      <c r="H122" s="40">
        <v>0</v>
      </c>
      <c r="I122" s="40">
        <v>0</v>
      </c>
      <c r="J122" s="40">
        <v>0</v>
      </c>
      <c r="K122" s="41">
        <f t="shared" si="25"/>
        <v>760140.04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59849.61</v>
      </c>
      <c r="H123" s="40">
        <v>0</v>
      </c>
      <c r="I123" s="40">
        <v>0</v>
      </c>
      <c r="J123" s="40">
        <v>0</v>
      </c>
      <c r="K123" s="41">
        <f t="shared" si="25"/>
        <v>59849.61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376066.08</v>
      </c>
      <c r="H124" s="40">
        <v>0</v>
      </c>
      <c r="I124" s="40">
        <v>0</v>
      </c>
      <c r="J124" s="40">
        <v>0</v>
      </c>
      <c r="K124" s="41">
        <f t="shared" si="25"/>
        <v>376066.08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375188.16</v>
      </c>
      <c r="H125" s="40">
        <v>0</v>
      </c>
      <c r="I125" s="40">
        <v>0</v>
      </c>
      <c r="J125" s="40">
        <v>0</v>
      </c>
      <c r="K125" s="41">
        <f t="shared" si="25"/>
        <v>375188.16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983139.88</v>
      </c>
      <c r="H126" s="40">
        <v>0</v>
      </c>
      <c r="I126" s="40">
        <v>0</v>
      </c>
      <c r="J126" s="40">
        <v>0</v>
      </c>
      <c r="K126" s="41">
        <f t="shared" si="25"/>
        <v>983139.88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515455.06</v>
      </c>
      <c r="I127" s="40">
        <v>0</v>
      </c>
      <c r="J127" s="40">
        <v>0</v>
      </c>
      <c r="K127" s="41">
        <f t="shared" si="25"/>
        <v>515455.06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911827.51</v>
      </c>
      <c r="I128" s="40">
        <v>0</v>
      </c>
      <c r="J128" s="40">
        <v>0</v>
      </c>
      <c r="K128" s="41">
        <f t="shared" si="25"/>
        <v>911827.51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520244.77</v>
      </c>
      <c r="J129" s="40">
        <v>0</v>
      </c>
      <c r="K129" s="41">
        <f t="shared" si="25"/>
        <v>520244.77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891918.16</v>
      </c>
      <c r="K130" s="44">
        <f t="shared" si="25"/>
        <v>891918.16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-0.009999999892897904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2016-08-23T20:20:18Z</dcterms:modified>
  <cp:category/>
  <cp:version/>
  <cp:contentType/>
  <cp:contentStatus/>
</cp:coreProperties>
</file>