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<sst xmlns="http://schemas.openxmlformats.org/spreadsheetml/2006/main" count="135" uniqueCount="135">
  <si>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</si>
  <si>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</si>
  <si>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</si>
  <si>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</si>
  <si>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</si>
  <si>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</si>
  <si>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</si>
  <si>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</si>
  <si>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</si>
  <si>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</si>
  <si>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</si>
  <si>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</si>
  <si>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</si>
  <si>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</si>
  <si>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</si>
  <si>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</si>
  <si>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</si>
  <si>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</si>
  <si>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</si>
  <si>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</si>
  <si>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</si>
  <si>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</si>
  <si>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</si>
  <si>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</si>
  <si>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</si>
  <si>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</si>
  <si>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</si>
  <si>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</si>
  <si>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</si>
  <si>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</si>
  <si>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</si>
  <si>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</si>
  <si>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</si>
  <si>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</si>
  <si>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</si>
  <si>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</si>
  <si>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</si>
  <si>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</si>
  <si>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</si>
  <si>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</si>
  <si>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</si>
  <si>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</si>
  <si>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</si>
  <si>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</si>
  <si>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</si>
  <si>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</si>
  <si>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</si>
  <si>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</si>
  <si>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</si>
  <si>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</si>
  <si>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</si>
  <si>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</si>
  <si>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</si>
  <si>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</si>
  <si>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</si>
  <si>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</si>
  <si>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</si>
  <si>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</si>
  <si>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</si>
  <si>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</si>
  <si>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</si>
  <si>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</si>
  <si>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</si>
  <si>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</si>
  <si>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</si>
  <si>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</si>
  <si>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</si>
  <si>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</si>
  <si>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</si>
  <si>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</si>
  <si>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</si>
  <si>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</si>
  <si>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</si>
  <si>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</si>
  <si>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</si>
  <si>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</si>
  <si>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</si>
  <si>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</si>
  <si>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</si>
  <si>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</si>
  <si>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</si>
  <si>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</si>
  <si>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</si>
  <si>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</si>
  <si>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</si>
  <si>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</si>
  <si>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</si>
  <si>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</si>
  <si>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</si>
  <si>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</si>
  <si>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</si>
  <si>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</si>
  <si>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</si>
  <si>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</si>
  <si>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</si>
  <si>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</si>
  <si>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</si>
  <si>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</si>
  <si>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</si>
  <si>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</si>
  <si>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</si>
  <si>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</si>
  <si>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</si>
  <si>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</si>
  <si>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</si>
  <si>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</si>
  <si>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</si>
  <si>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</si>
  <si>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</si>
  <si>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</si>
  <si>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</si>
  <si>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</si>
  <si>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</si>
  <si>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</si>
  <si>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</si>
  <si>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</si>
  <si>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</si>
  <si>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</si>
  <si>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</si>
  <si>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</si>
  <si>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</si>
  <si>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</si>
  <si>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</si>
  <si>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</si>
  <si>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</si>
  <si>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</si>
  <si>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</si>
  <si>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</si>
  <si>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</si>
  <si>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</si>
  <si>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</si>
  <si>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</si>
  <si>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11/08/16 - VENCIMENTO 19/08/16</t>
  </si>
  <si>
    <t>6.3. Revisão de Remuneração pelo Transporte Coletivo ¹</t>
  </si>
  <si>
    <t xml:space="preserve">      ¹ - Pagamento de combustível não fóssil de julho/16.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</si>
</sst>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612132</v>
      </c>
      <c r="C7" s="9">
        <f t="shared" si="0"/>
        <v>781380</v>
      </c>
      <c r="D7" s="9">
        <f t="shared" si="0"/>
        <v>825466</v>
      </c>
      <c r="E7" s="9">
        <f t="shared" si="0"/>
        <v>547927</v>
      </c>
      <c r="F7" s="9">
        <f t="shared" si="0"/>
        <v>732521</v>
      </c>
      <c r="G7" s="9">
        <f t="shared" si="0"/>
        <v>1221568</v>
      </c>
      <c r="H7" s="9">
        <f t="shared" si="0"/>
        <v>569193</v>
      </c>
      <c r="I7" s="9">
        <f t="shared" si="0"/>
        <v>122263</v>
      </c>
      <c r="J7" s="9">
        <f t="shared" si="0"/>
        <v>323651</v>
      </c>
      <c r="K7" s="9">
        <f t="shared" si="0"/>
        <v>5736101</v>
      </c>
      <c r="L7" s="52"/>
    </row>
    <row r="8" spans="1:11" ht="17.25" customHeight="1">
      <c r="A8" s="10" t="s">
        <v>99</v>
      </c>
      <c r="B8" s="11">
        <f>B9+B12+B16</f>
        <v>301786</v>
      </c>
      <c r="C8" s="11">
        <f aca="true" t="shared" si="1" ref="C8:J8">C9+C12+C16</f>
        <v>393753</v>
      </c>
      <c r="D8" s="11">
        <f t="shared" si="1"/>
        <v>391394</v>
      </c>
      <c r="E8" s="11">
        <f t="shared" si="1"/>
        <v>278933</v>
      </c>
      <c r="F8" s="11">
        <f t="shared" si="1"/>
        <v>361948</v>
      </c>
      <c r="G8" s="11">
        <f t="shared" si="1"/>
        <v>603862</v>
      </c>
      <c r="H8" s="11">
        <f t="shared" si="1"/>
        <v>305992</v>
      </c>
      <c r="I8" s="11">
        <f t="shared" si="1"/>
        <v>56154</v>
      </c>
      <c r="J8" s="11">
        <f t="shared" si="1"/>
        <v>150607</v>
      </c>
      <c r="K8" s="11">
        <f>SUM(B8:J8)</f>
        <v>2844429</v>
      </c>
    </row>
    <row r="9" spans="1:11" ht="17.25" customHeight="1">
      <c r="A9" s="15" t="s">
        <v>17</v>
      </c>
      <c r="B9" s="13">
        <f>+B10+B11</f>
        <v>34155</v>
      </c>
      <c r="C9" s="13">
        <f aca="true" t="shared" si="2" ref="C9:J9">+C10+C11</f>
        <v>47303</v>
      </c>
      <c r="D9" s="13">
        <f t="shared" si="2"/>
        <v>40976</v>
      </c>
      <c r="E9" s="13">
        <f t="shared" si="2"/>
        <v>32407</v>
      </c>
      <c r="F9" s="13">
        <f t="shared" si="2"/>
        <v>36582</v>
      </c>
      <c r="G9" s="13">
        <f t="shared" si="2"/>
        <v>47510</v>
      </c>
      <c r="H9" s="13">
        <f t="shared" si="2"/>
        <v>44648</v>
      </c>
      <c r="I9" s="13">
        <f t="shared" si="2"/>
        <v>7573</v>
      </c>
      <c r="J9" s="13">
        <f t="shared" si="2"/>
        <v>14218</v>
      </c>
      <c r="K9" s="11">
        <f>SUM(B9:J9)</f>
        <v>305372</v>
      </c>
    </row>
    <row r="10" spans="1:11" ht="17.25" customHeight="1">
      <c r="A10" s="29" t="s">
        <v>18</v>
      </c>
      <c r="B10" s="13">
        <v>34155</v>
      </c>
      <c r="C10" s="13">
        <v>47303</v>
      </c>
      <c r="D10" s="13">
        <v>40976</v>
      </c>
      <c r="E10" s="13">
        <v>32407</v>
      </c>
      <c r="F10" s="13">
        <v>36582</v>
      </c>
      <c r="G10" s="13">
        <v>47510</v>
      </c>
      <c r="H10" s="13">
        <v>44648</v>
      </c>
      <c r="I10" s="13">
        <v>7573</v>
      </c>
      <c r="J10" s="13">
        <v>14218</v>
      </c>
      <c r="K10" s="11">
        <f>SUM(B10:J10)</f>
        <v>305372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230928</v>
      </c>
      <c r="C12" s="17">
        <f t="shared" si="3"/>
        <v>301112</v>
      </c>
      <c r="D12" s="17">
        <f t="shared" si="3"/>
        <v>303578</v>
      </c>
      <c r="E12" s="17">
        <f t="shared" si="3"/>
        <v>213962</v>
      </c>
      <c r="F12" s="17">
        <f t="shared" si="3"/>
        <v>276963</v>
      </c>
      <c r="G12" s="17">
        <f t="shared" si="3"/>
        <v>470881</v>
      </c>
      <c r="H12" s="17">
        <f t="shared" si="3"/>
        <v>228224</v>
      </c>
      <c r="I12" s="17">
        <f t="shared" si="3"/>
        <v>41243</v>
      </c>
      <c r="J12" s="17">
        <f t="shared" si="3"/>
        <v>117710</v>
      </c>
      <c r="K12" s="11">
        <f aca="true" t="shared" si="4" ref="K12:K27">SUM(B12:J12)</f>
        <v>2184601</v>
      </c>
    </row>
    <row r="13" spans="1:13" ht="17.25" customHeight="1">
      <c r="A13" s="14" t="s">
        <v>20</v>
      </c>
      <c r="B13" s="13">
        <v>107553</v>
      </c>
      <c r="C13" s="13">
        <v>150272</v>
      </c>
      <c r="D13" s="13">
        <v>156983</v>
      </c>
      <c r="E13" s="13">
        <v>107343</v>
      </c>
      <c r="F13" s="13">
        <v>136977</v>
      </c>
      <c r="G13" s="13">
        <v>218465</v>
      </c>
      <c r="H13" s="13">
        <v>101435</v>
      </c>
      <c r="I13" s="13">
        <v>22559</v>
      </c>
      <c r="J13" s="13">
        <v>60243</v>
      </c>
      <c r="K13" s="11">
        <f t="shared" si="4"/>
        <v>1061830</v>
      </c>
      <c r="L13" s="52"/>
      <c r="M13" s="53"/>
    </row>
    <row r="14" spans="1:12" ht="17.25" customHeight="1">
      <c r="A14" s="14" t="s">
        <v>21</v>
      </c>
      <c r="B14" s="13">
        <v>113192</v>
      </c>
      <c r="C14" s="13">
        <v>135237</v>
      </c>
      <c r="D14" s="13">
        <v>135328</v>
      </c>
      <c r="E14" s="13">
        <v>96880</v>
      </c>
      <c r="F14" s="13">
        <v>130409</v>
      </c>
      <c r="G14" s="13">
        <v>237411</v>
      </c>
      <c r="H14" s="13">
        <v>109619</v>
      </c>
      <c r="I14" s="13">
        <v>16062</v>
      </c>
      <c r="J14" s="13">
        <v>53818</v>
      </c>
      <c r="K14" s="11">
        <f t="shared" si="4"/>
        <v>1027956</v>
      </c>
      <c r="L14" s="52"/>
    </row>
    <row r="15" spans="1:11" ht="17.25" customHeight="1">
      <c r="A15" s="14" t="s">
        <v>22</v>
      </c>
      <c r="B15" s="13">
        <v>10183</v>
      </c>
      <c r="C15" s="13">
        <v>15603</v>
      </c>
      <c r="D15" s="13">
        <v>11267</v>
      </c>
      <c r="E15" s="13">
        <v>9739</v>
      </c>
      <c r="F15" s="13">
        <v>9577</v>
      </c>
      <c r="G15" s="13">
        <v>15005</v>
      </c>
      <c r="H15" s="13">
        <v>17170</v>
      </c>
      <c r="I15" s="13">
        <v>2622</v>
      </c>
      <c r="J15" s="13">
        <v>3649</v>
      </c>
      <c r="K15" s="11">
        <f t="shared" si="4"/>
        <v>94815</v>
      </c>
    </row>
    <row r="16" spans="1:11" ht="17.25" customHeight="1">
      <c r="A16" s="15" t="s">
        <v>95</v>
      </c>
      <c r="B16" s="13">
        <f>B17+B18+B19</f>
        <v>36703</v>
      </c>
      <c r="C16" s="13">
        <f aca="true" t="shared" si="5" ref="C16:J16">C17+C18+C19</f>
        <v>45338</v>
      </c>
      <c r="D16" s="13">
        <f t="shared" si="5"/>
        <v>46840</v>
      </c>
      <c r="E16" s="13">
        <f t="shared" si="5"/>
        <v>32564</v>
      </c>
      <c r="F16" s="13">
        <f t="shared" si="5"/>
        <v>48403</v>
      </c>
      <c r="G16" s="13">
        <f t="shared" si="5"/>
        <v>85471</v>
      </c>
      <c r="H16" s="13">
        <f t="shared" si="5"/>
        <v>33120</v>
      </c>
      <c r="I16" s="13">
        <f t="shared" si="5"/>
        <v>7338</v>
      </c>
      <c r="J16" s="13">
        <f t="shared" si="5"/>
        <v>18679</v>
      </c>
      <c r="K16" s="11">
        <f t="shared" si="4"/>
        <v>354456</v>
      </c>
    </row>
    <row r="17" spans="1:11" ht="17.25" customHeight="1">
      <c r="A17" s="14" t="s">
        <v>96</v>
      </c>
      <c r="B17" s="13">
        <v>22284</v>
      </c>
      <c r="C17" s="13">
        <v>29853</v>
      </c>
      <c r="D17" s="13">
        <v>28910</v>
      </c>
      <c r="E17" s="13">
        <v>20374</v>
      </c>
      <c r="F17" s="13">
        <v>30544</v>
      </c>
      <c r="G17" s="13">
        <v>51304</v>
      </c>
      <c r="H17" s="13">
        <v>21394</v>
      </c>
      <c r="I17" s="13">
        <v>4904</v>
      </c>
      <c r="J17" s="13">
        <v>11511</v>
      </c>
      <c r="K17" s="11">
        <f t="shared" si="4"/>
        <v>221078</v>
      </c>
    </row>
    <row r="18" spans="1:11" ht="17.25" customHeight="1">
      <c r="A18" s="14" t="s">
        <v>97</v>
      </c>
      <c r="B18" s="13">
        <v>12503</v>
      </c>
      <c r="C18" s="13">
        <v>12787</v>
      </c>
      <c r="D18" s="13">
        <v>16153</v>
      </c>
      <c r="E18" s="13">
        <v>10668</v>
      </c>
      <c r="F18" s="13">
        <v>16167</v>
      </c>
      <c r="G18" s="13">
        <v>31419</v>
      </c>
      <c r="H18" s="13">
        <v>9068</v>
      </c>
      <c r="I18" s="13">
        <v>2042</v>
      </c>
      <c r="J18" s="13">
        <v>6481</v>
      </c>
      <c r="K18" s="11">
        <f t="shared" si="4"/>
        <v>117288</v>
      </c>
    </row>
    <row r="19" spans="1:11" ht="17.25" customHeight="1">
      <c r="A19" s="14" t="s">
        <v>98</v>
      </c>
      <c r="B19" s="13">
        <v>1916</v>
      </c>
      <c r="C19" s="13">
        <v>2698</v>
      </c>
      <c r="D19" s="13">
        <v>1777</v>
      </c>
      <c r="E19" s="13">
        <v>1522</v>
      </c>
      <c r="F19" s="13">
        <v>1692</v>
      </c>
      <c r="G19" s="13">
        <v>2748</v>
      </c>
      <c r="H19" s="13">
        <v>2658</v>
      </c>
      <c r="I19" s="13">
        <v>392</v>
      </c>
      <c r="J19" s="13">
        <v>687</v>
      </c>
      <c r="K19" s="11">
        <f t="shared" si="4"/>
        <v>16090</v>
      </c>
    </row>
    <row r="20" spans="1:11" ht="17.25" customHeight="1">
      <c r="A20" s="16" t="s">
        <v>23</v>
      </c>
      <c r="B20" s="11">
        <f>+B21+B22+B23</f>
        <v>162824</v>
      </c>
      <c r="C20" s="11">
        <f aca="true" t="shared" si="6" ref="C20:J20">+C21+C22+C23</f>
        <v>183774</v>
      </c>
      <c r="D20" s="11">
        <f t="shared" si="6"/>
        <v>213993</v>
      </c>
      <c r="E20" s="11">
        <f t="shared" si="6"/>
        <v>134451</v>
      </c>
      <c r="F20" s="11">
        <f t="shared" si="6"/>
        <v>207208</v>
      </c>
      <c r="G20" s="11">
        <f t="shared" si="6"/>
        <v>387190</v>
      </c>
      <c r="H20" s="11">
        <f t="shared" si="6"/>
        <v>139865</v>
      </c>
      <c r="I20" s="11">
        <f t="shared" si="6"/>
        <v>31825</v>
      </c>
      <c r="J20" s="11">
        <f t="shared" si="6"/>
        <v>79123</v>
      </c>
      <c r="K20" s="11">
        <f t="shared" si="4"/>
        <v>1540253</v>
      </c>
    </row>
    <row r="21" spans="1:12" ht="17.25" customHeight="1">
      <c r="A21" s="12" t="s">
        <v>24</v>
      </c>
      <c r="B21" s="13">
        <v>83436</v>
      </c>
      <c r="C21" s="13">
        <v>103838</v>
      </c>
      <c r="D21" s="13">
        <v>123471</v>
      </c>
      <c r="E21" s="13">
        <v>75767</v>
      </c>
      <c r="F21" s="13">
        <v>114097</v>
      </c>
      <c r="G21" s="13">
        <v>196819</v>
      </c>
      <c r="H21" s="13">
        <v>75910</v>
      </c>
      <c r="I21" s="13">
        <v>19430</v>
      </c>
      <c r="J21" s="13">
        <v>44278</v>
      </c>
      <c r="K21" s="11">
        <f t="shared" si="4"/>
        <v>837046</v>
      </c>
      <c r="L21" s="52"/>
    </row>
    <row r="22" spans="1:12" ht="17.25" customHeight="1">
      <c r="A22" s="12" t="s">
        <v>25</v>
      </c>
      <c r="B22" s="13">
        <v>74744</v>
      </c>
      <c r="C22" s="13">
        <v>74380</v>
      </c>
      <c r="D22" s="13">
        <v>85772</v>
      </c>
      <c r="E22" s="13">
        <v>55175</v>
      </c>
      <c r="F22" s="13">
        <v>89074</v>
      </c>
      <c r="G22" s="13">
        <v>182952</v>
      </c>
      <c r="H22" s="13">
        <v>58185</v>
      </c>
      <c r="I22" s="13">
        <v>11440</v>
      </c>
      <c r="J22" s="13">
        <v>33341</v>
      </c>
      <c r="K22" s="11">
        <f t="shared" si="4"/>
        <v>665063</v>
      </c>
      <c r="L22" s="52"/>
    </row>
    <row r="23" spans="1:11" ht="17.25" customHeight="1">
      <c r="A23" s="12" t="s">
        <v>26</v>
      </c>
      <c r="B23" s="13">
        <v>4644</v>
      </c>
      <c r="C23" s="13">
        <v>5556</v>
      </c>
      <c r="D23" s="13">
        <v>4750</v>
      </c>
      <c r="E23" s="13">
        <v>3509</v>
      </c>
      <c r="F23" s="13">
        <v>4037</v>
      </c>
      <c r="G23" s="13">
        <v>7419</v>
      </c>
      <c r="H23" s="13">
        <v>5770</v>
      </c>
      <c r="I23" s="13">
        <v>955</v>
      </c>
      <c r="J23" s="13">
        <v>1504</v>
      </c>
      <c r="K23" s="11">
        <f t="shared" si="4"/>
        <v>38144</v>
      </c>
    </row>
    <row r="24" spans="1:11" ht="17.25" customHeight="1">
      <c r="A24" s="16" t="s">
        <v>27</v>
      </c>
      <c r="B24" s="13">
        <f>+B25+B26</f>
        <v>147522</v>
      </c>
      <c r="C24" s="13">
        <f aca="true" t="shared" si="7" ref="C24:J24">+C25+C26</f>
        <v>203853</v>
      </c>
      <c r="D24" s="13">
        <f t="shared" si="7"/>
        <v>220079</v>
      </c>
      <c r="E24" s="13">
        <f t="shared" si="7"/>
        <v>134543</v>
      </c>
      <c r="F24" s="13">
        <f t="shared" si="7"/>
        <v>163365</v>
      </c>
      <c r="G24" s="13">
        <f t="shared" si="7"/>
        <v>230516</v>
      </c>
      <c r="H24" s="13">
        <f t="shared" si="7"/>
        <v>114249</v>
      </c>
      <c r="I24" s="13">
        <f t="shared" si="7"/>
        <v>34284</v>
      </c>
      <c r="J24" s="13">
        <f t="shared" si="7"/>
        <v>93921</v>
      </c>
      <c r="K24" s="11">
        <f t="shared" si="4"/>
        <v>1342332</v>
      </c>
    </row>
    <row r="25" spans="1:12" ht="17.25" customHeight="1">
      <c r="A25" s="12" t="s">
        <v>130</v>
      </c>
      <c r="B25" s="13">
        <v>65298</v>
      </c>
      <c r="C25" s="13">
        <v>99869</v>
      </c>
      <c r="D25" s="13">
        <v>113783</v>
      </c>
      <c r="E25" s="13">
        <v>67522</v>
      </c>
      <c r="F25" s="13">
        <v>78062</v>
      </c>
      <c r="G25" s="13">
        <v>105038</v>
      </c>
      <c r="H25" s="13">
        <v>52280</v>
      </c>
      <c r="I25" s="13">
        <v>19868</v>
      </c>
      <c r="J25" s="13">
        <v>45816</v>
      </c>
      <c r="K25" s="11">
        <f t="shared" si="4"/>
        <v>647536</v>
      </c>
      <c r="L25" s="52"/>
    </row>
    <row r="26" spans="1:12" ht="17.25" customHeight="1">
      <c r="A26" s="12" t="s">
        <v>131</v>
      </c>
      <c r="B26" s="13">
        <v>82224</v>
      </c>
      <c r="C26" s="13">
        <v>103984</v>
      </c>
      <c r="D26" s="13">
        <v>106296</v>
      </c>
      <c r="E26" s="13">
        <v>67021</v>
      </c>
      <c r="F26" s="13">
        <v>85303</v>
      </c>
      <c r="G26" s="13">
        <v>125478</v>
      </c>
      <c r="H26" s="13">
        <v>61969</v>
      </c>
      <c r="I26" s="13">
        <v>14416</v>
      </c>
      <c r="J26" s="13">
        <v>48105</v>
      </c>
      <c r="K26" s="11">
        <f t="shared" si="4"/>
        <v>694796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9087</v>
      </c>
      <c r="I27" s="11">
        <v>0</v>
      </c>
      <c r="J27" s="11">
        <v>0</v>
      </c>
      <c r="K27" s="11">
        <f t="shared" si="4"/>
        <v>9087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5473.88</v>
      </c>
      <c r="I35" s="19">
        <v>0</v>
      </c>
      <c r="J35" s="19">
        <v>0</v>
      </c>
      <c r="K35" s="23">
        <f>SUM(B35:J35)</f>
        <v>5473.88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1688249.28</v>
      </c>
      <c r="C47" s="22">
        <f aca="true" t="shared" si="12" ref="C47:H47">+C48+C57</f>
        <v>2454849.6500000004</v>
      </c>
      <c r="D47" s="22">
        <f t="shared" si="12"/>
        <v>2916932.0199999996</v>
      </c>
      <c r="E47" s="22">
        <f t="shared" si="12"/>
        <v>1654447.5699999998</v>
      </c>
      <c r="F47" s="22">
        <f t="shared" si="12"/>
        <v>2142132.91</v>
      </c>
      <c r="G47" s="22">
        <f t="shared" si="12"/>
        <v>3069162.09</v>
      </c>
      <c r="H47" s="22">
        <f t="shared" si="12"/>
        <v>1649028.8299999998</v>
      </c>
      <c r="I47" s="22">
        <f>+I48+I57</f>
        <v>618652.8099999999</v>
      </c>
      <c r="J47" s="22">
        <f>+J48+J57</f>
        <v>986495.4400000001</v>
      </c>
      <c r="K47" s="22">
        <f>SUM(B47:J47)</f>
        <v>17179950.6</v>
      </c>
    </row>
    <row r="48" spans="1:11" ht="17.25" customHeight="1">
      <c r="A48" s="16" t="s">
        <v>113</v>
      </c>
      <c r="B48" s="23">
        <f>SUM(B49:B56)</f>
        <v>1669396.79</v>
      </c>
      <c r="C48" s="23">
        <f aca="true" t="shared" si="13" ref="C48:J48">SUM(C49:C56)</f>
        <v>2430860.1400000006</v>
      </c>
      <c r="D48" s="23">
        <f t="shared" si="13"/>
        <v>2891059.2399999998</v>
      </c>
      <c r="E48" s="23">
        <f t="shared" si="13"/>
        <v>1631730.7799999998</v>
      </c>
      <c r="F48" s="23">
        <f t="shared" si="13"/>
        <v>2118311.6</v>
      </c>
      <c r="G48" s="23">
        <f t="shared" si="13"/>
        <v>3038873.2199999997</v>
      </c>
      <c r="H48" s="23">
        <f t="shared" si="13"/>
        <v>1628827.5999999999</v>
      </c>
      <c r="I48" s="23">
        <f t="shared" si="13"/>
        <v>618652.8099999999</v>
      </c>
      <c r="J48" s="23">
        <f t="shared" si="13"/>
        <v>972425.64</v>
      </c>
      <c r="K48" s="23">
        <f aca="true" t="shared" si="14" ref="K48:K57">SUM(B48:J48)</f>
        <v>17000137.82</v>
      </c>
    </row>
    <row r="49" spans="1:11" ht="17.25" customHeight="1">
      <c r="A49" s="34" t="s">
        <v>44</v>
      </c>
      <c r="B49" s="23">
        <f aca="true" t="shared" si="15" ref="B49:H49">ROUND(B30*B7,2)</f>
        <v>1668243.34</v>
      </c>
      <c r="C49" s="23">
        <f t="shared" si="15"/>
        <v>2423528.21</v>
      </c>
      <c r="D49" s="23">
        <f t="shared" si="15"/>
        <v>2888800.81</v>
      </c>
      <c r="E49" s="23">
        <f t="shared" si="15"/>
        <v>1630795.13</v>
      </c>
      <c r="F49" s="23">
        <f t="shared" si="15"/>
        <v>2116472.93</v>
      </c>
      <c r="G49" s="23">
        <f t="shared" si="15"/>
        <v>3036207.26</v>
      </c>
      <c r="H49" s="23">
        <f t="shared" si="15"/>
        <v>1622256.97</v>
      </c>
      <c r="I49" s="23">
        <f>ROUND(I30*I7,2)</f>
        <v>617587.09</v>
      </c>
      <c r="J49" s="23">
        <f>ROUND(J30*J7,2)</f>
        <v>970208.6</v>
      </c>
      <c r="K49" s="23">
        <f t="shared" si="14"/>
        <v>16974100.34</v>
      </c>
    </row>
    <row r="50" spans="1:11" ht="17.25" customHeight="1">
      <c r="A50" s="34" t="s">
        <v>45</v>
      </c>
      <c r="B50" s="19">
        <v>0</v>
      </c>
      <c r="C50" s="23">
        <f>ROUND(C31*C7,2)</f>
        <v>5386.97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5386.97</v>
      </c>
    </row>
    <row r="51" spans="1:11" ht="17.25" customHeight="1">
      <c r="A51" s="67" t="s">
        <v>106</v>
      </c>
      <c r="B51" s="68">
        <f aca="true" t="shared" si="16" ref="B51:H51">ROUND(B32*B7,2)</f>
        <v>-2938.23</v>
      </c>
      <c r="C51" s="68">
        <f t="shared" si="16"/>
        <v>-3828.76</v>
      </c>
      <c r="D51" s="68">
        <f t="shared" si="16"/>
        <v>-4127.33</v>
      </c>
      <c r="E51" s="68">
        <f t="shared" si="16"/>
        <v>-2509.75</v>
      </c>
      <c r="F51" s="68">
        <f t="shared" si="16"/>
        <v>-3442.85</v>
      </c>
      <c r="G51" s="68">
        <f t="shared" si="16"/>
        <v>-4764.12</v>
      </c>
      <c r="H51" s="68">
        <f t="shared" si="16"/>
        <v>-2618.29</v>
      </c>
      <c r="I51" s="19">
        <v>0</v>
      </c>
      <c r="J51" s="19">
        <v>0</v>
      </c>
      <c r="K51" s="68">
        <f>SUM(B51:J51)</f>
        <v>-24229.329999999998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5473.88</v>
      </c>
      <c r="I53" s="31">
        <f>+I35</f>
        <v>0</v>
      </c>
      <c r="J53" s="31">
        <f>+J35</f>
        <v>0</v>
      </c>
      <c r="K53" s="23">
        <f t="shared" si="14"/>
        <v>5473.88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-193698.04000000004</v>
      </c>
      <c r="C61" s="35">
        <f t="shared" si="17"/>
        <v>-201304.99</v>
      </c>
      <c r="D61" s="35">
        <f t="shared" si="17"/>
        <v>-194839.00999999998</v>
      </c>
      <c r="E61" s="35">
        <f t="shared" si="17"/>
        <v>-241499.3</v>
      </c>
      <c r="F61" s="35">
        <f t="shared" si="17"/>
        <v>-230770.7</v>
      </c>
      <c r="G61" s="35">
        <f t="shared" si="17"/>
        <v>-263872.3</v>
      </c>
      <c r="H61" s="35">
        <f t="shared" si="17"/>
        <v>-182736.31</v>
      </c>
      <c r="I61" s="35">
        <f t="shared" si="17"/>
        <v>-95648.97</v>
      </c>
      <c r="J61" s="35">
        <f t="shared" si="17"/>
        <v>-63503.62</v>
      </c>
      <c r="K61" s="35">
        <f>SUM(B61:J61)</f>
        <v>-1667873.2400000002</v>
      </c>
    </row>
    <row r="62" spans="1:11" ht="18.75" customHeight="1">
      <c r="A62" s="16" t="s">
        <v>75</v>
      </c>
      <c r="B62" s="35">
        <f aca="true" t="shared" si="18" ref="B62:J62">B63+B64+B65+B66+B67+B68</f>
        <v>-180448.91000000003</v>
      </c>
      <c r="C62" s="35">
        <f t="shared" si="18"/>
        <v>-181979.91999999998</v>
      </c>
      <c r="D62" s="35">
        <f t="shared" si="18"/>
        <v>-175576.47999999998</v>
      </c>
      <c r="E62" s="35">
        <f t="shared" si="18"/>
        <v>-228748.87</v>
      </c>
      <c r="F62" s="35">
        <f t="shared" si="18"/>
        <v>-213868.31</v>
      </c>
      <c r="G62" s="35">
        <f t="shared" si="18"/>
        <v>-237159.25</v>
      </c>
      <c r="H62" s="35">
        <f t="shared" si="18"/>
        <v>-169662.4</v>
      </c>
      <c r="I62" s="35">
        <f t="shared" si="18"/>
        <v>-28777.4</v>
      </c>
      <c r="J62" s="35">
        <f t="shared" si="18"/>
        <v>-54028.4</v>
      </c>
      <c r="K62" s="35">
        <f aca="true" t="shared" si="19" ref="K62:K91">SUM(B62:J62)</f>
        <v>-1470249.9399999997</v>
      </c>
    </row>
    <row r="63" spans="1:11" ht="18.75" customHeight="1">
      <c r="A63" s="12" t="s">
        <v>76</v>
      </c>
      <c r="B63" s="35">
        <f>-ROUND(B9*$D$3,2)</f>
        <v>-129789</v>
      </c>
      <c r="C63" s="35">
        <f aca="true" t="shared" si="20" ref="C63:J63">-ROUND(C9*$D$3,2)</f>
        <v>-179751.4</v>
      </c>
      <c r="D63" s="35">
        <f t="shared" si="20"/>
        <v>-155708.8</v>
      </c>
      <c r="E63" s="35">
        <f t="shared" si="20"/>
        <v>-123146.6</v>
      </c>
      <c r="F63" s="35">
        <f t="shared" si="20"/>
        <v>-139011.6</v>
      </c>
      <c r="G63" s="35">
        <f t="shared" si="20"/>
        <v>-180538</v>
      </c>
      <c r="H63" s="35">
        <f t="shared" si="20"/>
        <v>-169662.4</v>
      </c>
      <c r="I63" s="35">
        <f t="shared" si="20"/>
        <v>-28777.4</v>
      </c>
      <c r="J63" s="35">
        <f t="shared" si="20"/>
        <v>-54028.4</v>
      </c>
      <c r="K63" s="35">
        <f t="shared" si="19"/>
        <v>-1160413.5999999999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-938.6</v>
      </c>
      <c r="C65" s="35">
        <v>-76</v>
      </c>
      <c r="D65" s="35">
        <v>-258.4</v>
      </c>
      <c r="E65" s="35">
        <v>-1193.2</v>
      </c>
      <c r="F65" s="35">
        <v>-429.4</v>
      </c>
      <c r="G65" s="35">
        <v>-585.2</v>
      </c>
      <c r="H65" s="35">
        <v>0</v>
      </c>
      <c r="I65" s="19">
        <v>0</v>
      </c>
      <c r="J65" s="19">
        <v>0</v>
      </c>
      <c r="K65" s="35">
        <f t="shared" si="19"/>
        <v>-3480.8</v>
      </c>
    </row>
    <row r="66" spans="1:11" ht="18.75" customHeight="1">
      <c r="A66" s="12" t="s">
        <v>107</v>
      </c>
      <c r="B66" s="35">
        <v>-1117.2</v>
      </c>
      <c r="C66" s="35">
        <v>-266</v>
      </c>
      <c r="D66" s="35">
        <v>-611.8</v>
      </c>
      <c r="E66" s="35">
        <v>-505.4</v>
      </c>
      <c r="F66" s="35">
        <v>0</v>
      </c>
      <c r="G66" s="35">
        <v>-212.8</v>
      </c>
      <c r="H66" s="35">
        <v>0</v>
      </c>
      <c r="I66" s="19">
        <v>0</v>
      </c>
      <c r="J66" s="19">
        <v>0</v>
      </c>
      <c r="K66" s="35">
        <f t="shared" si="19"/>
        <v>-2713.2000000000003</v>
      </c>
    </row>
    <row r="67" spans="1:11" ht="18.75" customHeight="1">
      <c r="A67" s="12" t="s">
        <v>53</v>
      </c>
      <c r="B67" s="35">
        <v>-48604.11</v>
      </c>
      <c r="C67" s="35">
        <v>-1886.52</v>
      </c>
      <c r="D67" s="35">
        <v>-18997.48</v>
      </c>
      <c r="E67" s="35">
        <v>-103903.67</v>
      </c>
      <c r="F67" s="35">
        <v>-74427.31</v>
      </c>
      <c r="G67" s="35">
        <v>-55823.25</v>
      </c>
      <c r="H67" s="35">
        <v>0</v>
      </c>
      <c r="I67" s="19">
        <v>0</v>
      </c>
      <c r="J67" s="19">
        <v>0</v>
      </c>
      <c r="K67" s="35">
        <f t="shared" si="19"/>
        <v>-303642.33999999997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48">
        <v>1000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1000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1494551.24</v>
      </c>
      <c r="C104" s="24">
        <f t="shared" si="22"/>
        <v>2253544.6600000006</v>
      </c>
      <c r="D104" s="24">
        <f t="shared" si="22"/>
        <v>2722093.01</v>
      </c>
      <c r="E104" s="24">
        <f t="shared" si="22"/>
        <v>1412948.2699999998</v>
      </c>
      <c r="F104" s="24">
        <f t="shared" si="22"/>
        <v>1911362.2100000002</v>
      </c>
      <c r="G104" s="24">
        <f t="shared" si="22"/>
        <v>2805289.79</v>
      </c>
      <c r="H104" s="24">
        <f t="shared" si="22"/>
        <v>1466292.52</v>
      </c>
      <c r="I104" s="24">
        <f>+I105+I106</f>
        <v>523003.8399999999</v>
      </c>
      <c r="J104" s="24">
        <f>+J105+J106</f>
        <v>922991.8200000001</v>
      </c>
      <c r="K104" s="48">
        <f>SUM(B104:J104)</f>
        <v>15512077.36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1475698.75</v>
      </c>
      <c r="C105" s="24">
        <f t="shared" si="23"/>
        <v>2229555.150000001</v>
      </c>
      <c r="D105" s="24">
        <f t="shared" si="23"/>
        <v>2696220.23</v>
      </c>
      <c r="E105" s="24">
        <f t="shared" si="23"/>
        <v>1390231.4799999997</v>
      </c>
      <c r="F105" s="24">
        <f t="shared" si="23"/>
        <v>1887540.9000000001</v>
      </c>
      <c r="G105" s="24">
        <f t="shared" si="23"/>
        <v>2775000.92</v>
      </c>
      <c r="H105" s="24">
        <f t="shared" si="23"/>
        <v>1446091.29</v>
      </c>
      <c r="I105" s="24">
        <f t="shared" si="23"/>
        <v>523003.8399999999</v>
      </c>
      <c r="J105" s="24">
        <f t="shared" si="23"/>
        <v>908922.02</v>
      </c>
      <c r="K105" s="48">
        <f>SUM(B105:J105)</f>
        <v>15332264.579999998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15512077.370000001</v>
      </c>
      <c r="L112" s="54"/>
    </row>
    <row r="113" spans="1:11" ht="18.75" customHeight="1">
      <c r="A113" s="26" t="s">
        <v>71</v>
      </c>
      <c r="B113" s="27">
        <v>190965.94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190965.94</v>
      </c>
    </row>
    <row r="114" spans="1:11" ht="18.75" customHeight="1">
      <c r="A114" s="26" t="s">
        <v>72</v>
      </c>
      <c r="B114" s="27">
        <v>1303585.3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1303585.3</v>
      </c>
    </row>
    <row r="115" spans="1:11" ht="18.75" customHeight="1">
      <c r="A115" s="26" t="s">
        <v>73</v>
      </c>
      <c r="B115" s="40">
        <v>0</v>
      </c>
      <c r="C115" s="27">
        <f>+C104</f>
        <v>2253544.6600000006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2253544.6600000006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2722093.01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2722093.01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1412948.2699999998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1412948.2699999998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369494.25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369494.25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686546.38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686546.38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95045.59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95045.59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760275.98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760275.98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830793.16</v>
      </c>
      <c r="H122" s="40">
        <v>0</v>
      </c>
      <c r="I122" s="40">
        <v>0</v>
      </c>
      <c r="J122" s="40">
        <v>0</v>
      </c>
      <c r="K122" s="41">
        <f t="shared" si="25"/>
        <v>830793.16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64870.77</v>
      </c>
      <c r="H123" s="40">
        <v>0</v>
      </c>
      <c r="I123" s="40">
        <v>0</v>
      </c>
      <c r="J123" s="40">
        <v>0</v>
      </c>
      <c r="K123" s="41">
        <f t="shared" si="25"/>
        <v>64870.77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424053.84</v>
      </c>
      <c r="H124" s="40">
        <v>0</v>
      </c>
      <c r="I124" s="40">
        <v>0</v>
      </c>
      <c r="J124" s="40">
        <v>0</v>
      </c>
      <c r="K124" s="41">
        <f t="shared" si="25"/>
        <v>424053.84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402761.75</v>
      </c>
      <c r="H125" s="40">
        <v>0</v>
      </c>
      <c r="I125" s="40">
        <v>0</v>
      </c>
      <c r="J125" s="40">
        <v>0</v>
      </c>
      <c r="K125" s="41">
        <f t="shared" si="25"/>
        <v>402761.75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1082810.29</v>
      </c>
      <c r="H126" s="40">
        <v>0</v>
      </c>
      <c r="I126" s="40">
        <v>0</v>
      </c>
      <c r="J126" s="40">
        <v>0</v>
      </c>
      <c r="K126" s="41">
        <f t="shared" si="25"/>
        <v>1082810.29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532574.45</v>
      </c>
      <c r="I127" s="40">
        <v>0</v>
      </c>
      <c r="J127" s="40">
        <v>0</v>
      </c>
      <c r="K127" s="41">
        <f t="shared" si="25"/>
        <v>532574.45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933718.07</v>
      </c>
      <c r="I128" s="40">
        <v>0</v>
      </c>
      <c r="J128" s="40">
        <v>0</v>
      </c>
      <c r="K128" s="41">
        <f t="shared" si="25"/>
        <v>933718.07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523003.84</v>
      </c>
      <c r="J129" s="40">
        <v>0</v>
      </c>
      <c r="K129" s="41">
        <f t="shared" si="25"/>
        <v>523003.84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922991.82</v>
      </c>
      <c r="K130" s="44">
        <f t="shared" si="25"/>
        <v>922991.82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2016-08-19T13:21:41Z</dcterms:modified>
  <cp:category/>
  <cp:version/>
  <cp:contentType/>
  <cp:contentStatus/>
</cp:coreProperties>
</file>