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<sst xmlns="http://schemas.openxmlformats.org/spreadsheetml/2006/main" count="134" uniqueCount="178">
  <si>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</si>
  <si>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</si>
  <si>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</si>
  <si>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</si>
  <si>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</si>
  <si>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</si>
  <si>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</si>
  <si>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</si>
  <si>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</si>
  <si>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</si>
  <si>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</si>
  <si>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</si>
  <si>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</si>
  <si>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</si>
  <si>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</si>
  <si>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</si>
  <si>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</si>
  <si>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</si>
  <si>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</si>
  <si>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</si>
  <si>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</si>
  <si>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</si>
  <si>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</si>
  <si>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</si>
  <si>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</si>
  <si>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</si>
  <si>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</si>
  <si>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</si>
  <si>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</si>
  <si>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</si>
  <si>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</si>
  <si>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</si>
  <si>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</si>
  <si>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</si>
  <si>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</si>
  <si>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</si>
  <si>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</si>
  <si>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</si>
  <si>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</si>
  <si>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</si>
  <si>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</si>
  <si>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</si>
  <si>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</si>
  <si>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</si>
  <si>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</si>
  <si>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</si>
  <si>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</si>
  <si>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</si>
  <si>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</si>
  <si>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</si>
  <si>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</si>
  <si>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</si>
  <si>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</si>
  <si>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</si>
  <si>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</si>
  <si>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</si>
  <si>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</si>
  <si>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</si>
  <si>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</si>
  <si>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</si>
  <si>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</si>
  <si>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</si>
  <si>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</si>
  <si>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</si>
  <si>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</si>
  <si>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</si>
  <si>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</si>
  <si>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</si>
  <si>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</si>
  <si>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</si>
  <si>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</si>
  <si>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</si>
  <si>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</si>
  <si>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</si>
  <si>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</si>
  <si>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</si>
  <si>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</si>
  <si>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</si>
  <si>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</si>
  <si>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</si>
  <si>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</si>
  <si>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</si>
  <si>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</si>
  <si>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</si>
  <si>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</si>
  <si>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</si>
  <si>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</si>
  <si>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</si>
  <si>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</si>
  <si>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</si>
  <si>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</si>
  <si>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</si>
  <si>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</si>
  <si>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</si>
  <si>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</si>
  <si>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</si>
  <si>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</si>
  <si>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</si>
  <si>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</si>
  <si>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</si>
  <si>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</si>
  <si>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</si>
  <si>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</si>
  <si>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</si>
  <si>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</si>
  <si>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</si>
  <si>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</si>
  <si>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</si>
  <si>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</si>
  <si>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</si>
  <si>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</si>
  <si>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</si>
  <si>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</si>
  <si>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</si>
  <si>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</si>
  <si>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</si>
  <si>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</si>
  <si>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</si>
  <si>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</si>
  <si>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</si>
  <si>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</si>
  <si>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</si>
  <si>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</si>
  <si>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</si>
  <si>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</si>
  <si>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</si>
  <si>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</si>
  <si>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</si>
  <si>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</si>
  <si>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</si>
  <si>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</si>
  <si>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</si>
  <si>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</si>
  <si>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28/06/16 - VENCIMENTO 05/07/16</t>
  </si>
  <si>
    <t>OPERAÇÃO 29/06/16 - VENCIMENTO 06/07/16</t>
  </si>
  <si>
    <t>OPERAÇÃO 30/06/16 - VENCIMENTO 07/07/16</t>
  </si>
  <si>
    <t>OPERAÇÃO 01/07/16 - VENCIMENTO 08/07/16</t>
  </si>
  <si>
    <t>OPERAÇÃO 02/07/16 - VENCIMENTO 08/07/16</t>
  </si>
  <si>
    <t>OPERAÇÃO 03/07/16 - VENCIMENTO 08/07/16</t>
  </si>
  <si>
    <t>OPERAÇÃO 04/07/16 - VENCIMENTO 11/07/16</t>
  </si>
  <si>
    <t>OPERAÇÃO 05/07/16 - VENCIMENTO 12/07/16</t>
  </si>
  <si>
    <t>OPERAÇÃO 06/07/16 - VENCIMENTO 13/07/16</t>
  </si>
  <si>
    <t>OPERAÇÃO 07/07/16 - VENCIMENTO 14/07/16</t>
  </si>
  <si>
    <t>OPERAÇÃO 08/07/16 - VENCIMENTO 15/07/16</t>
  </si>
  <si>
    <t>OPERAÇÃO 09/07/16 - VENCIMENTO 15/07/16</t>
  </si>
  <si>
    <t>OPERAÇÃO 10/07/16 - VENCIMENTO 15/07/16</t>
  </si>
  <si>
    <t>OPERAÇÃO 11/07/16 - VENCIMENTO 18/07/16</t>
  </si>
  <si>
    <t>OPERAÇÃO 12/07/16 - VENCIMENTO 19/07/16</t>
  </si>
  <si>
    <t>OPERAÇÃO 14/07/16 - VENCIMENTO 21/07/16</t>
  </si>
  <si>
    <t>OPERAÇÃO 13/07/16 - VENCIMENTO 20/07/16</t>
  </si>
  <si>
    <t>OPERAÇÃO 22/06/16 - VENCIMENTO 29/06/16</t>
  </si>
  <si>
    <t>OPERAÇÃO 15/07/16 - VENCIMENTO 25/07/16</t>
  </si>
  <si>
    <t>OPERAÇÃO 16/07/16 - VENCIMENTO 25/07/16</t>
  </si>
  <si>
    <t>OPERAÇÃO 17/07/16 - VENCIMENTO 25/07/16</t>
  </si>
  <si>
    <t>OPERAÇÃO 18/07/16 - VENCIMENTO 26/07/16</t>
  </si>
  <si>
    <t>OPERAÇÃO 19/07/16 - VENCIMENTO 27/07/16</t>
  </si>
  <si>
    <t>OPERAÇÃO 20/07/16 - VENCIMENTO 28/07/16</t>
  </si>
  <si>
    <t>OPERAÇÃO 21/07/16 - VENCIMENTO 29/07/16</t>
  </si>
  <si>
    <t>OPERAÇÃO 22/07/16 - VENCIMENTO 01/08/16</t>
  </si>
  <si>
    <t>OPERAÇÃO 23/07/16 - VENCIMENTO 01/08/16</t>
  </si>
  <si>
    <t>OPERAÇÃO 24/07/16 - VENCIMENTO 01/08/16</t>
  </si>
  <si>
    <t>OPERAÇÃO 25/07/16 - VENCIMENTO 02/08/16</t>
  </si>
  <si>
    <t>OPERAÇÃO 26/07/16 - VENCIMENTO 03/08/16</t>
  </si>
  <si>
    <t>OPERAÇÃO 27/07/16 - VENCIMENTO 04/08/16</t>
  </si>
  <si>
    <t>OPERAÇÃO 28/07/16 - VENCIMENTO 05/08/16</t>
  </si>
  <si>
    <t>OPERAÇÃO 29/07/16 - VENCIMENTO 08/08/16</t>
  </si>
  <si>
    <t>OPERAÇÃO 30/07/16 - VENCIMENTO 08/08/16</t>
  </si>
  <si>
    <t>OPERAÇÃO 31/07/16 - VENCIMENTO 08/08/16</t>
  </si>
  <si>
    <t>OPERAÇÃO 01/08/16 - VENCIMENTO 09/08/16</t>
  </si>
  <si>
    <t>OPERAÇÃO 02/08/16 - VENCIMENTO 10/08/16</t>
  </si>
  <si>
    <t>OPERAÇÃO 03/08/16 - VENCIMENTO 11/08/16</t>
  </si>
  <si>
    <t>OPERAÇÃO 04/08/16 - VENCIMENTO 12/08/16</t>
  </si>
  <si>
    <t>OPERAÇÃO 05/08/16 - VENCIMENTO 15/08/16</t>
  </si>
  <si>
    <t>OPERAÇÃO 06/08/16 - VENCIMENTO 15/08/16</t>
  </si>
  <si>
    <t>OPERAÇÃO 07/08/16 - VENCIMENTO 15/08/16</t>
  </si>
  <si>
    <t>OPERAÇÃO 08/08/16 - VENCIMENTO 16/08/16</t>
  </si>
  <si>
    <t>OPERAÇÃO 09/08/16 - VENCIMENTO 17/08/16</t>
  </si>
  <si>
    <t>OPERAÇÃO 10/08/16 - VENCIMENTO 18/08/16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</si>
</sst>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177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583203</v>
      </c>
      <c r="C7" s="9">
        <f t="shared" si="0"/>
        <v>743967</v>
      </c>
      <c r="D7" s="9">
        <f t="shared" si="0"/>
        <v>784253</v>
      </c>
      <c r="E7" s="9">
        <f t="shared" si="0"/>
        <v>525218</v>
      </c>
      <c r="F7" s="9">
        <f t="shared" si="0"/>
        <v>707919</v>
      </c>
      <c r="G7" s="9">
        <f t="shared" si="0"/>
        <v>1177478</v>
      </c>
      <c r="H7" s="9">
        <f t="shared" si="0"/>
        <v>538518</v>
      </c>
      <c r="I7" s="9">
        <f t="shared" si="0"/>
        <v>119296</v>
      </c>
      <c r="J7" s="9">
        <f t="shared" si="0"/>
        <v>308101</v>
      </c>
      <c r="K7" s="9">
        <f t="shared" si="0"/>
        <v>5487953</v>
      </c>
      <c r="L7" s="52"/>
    </row>
    <row r="8" spans="1:11" ht="17.25" customHeight="1">
      <c r="A8" s="10" t="s">
        <v>99</v>
      </c>
      <c r="B8" s="11">
        <f>B9+B12+B16</f>
        <v>285154</v>
      </c>
      <c r="C8" s="11">
        <f aca="true" t="shared" si="1" ref="C8:J8">C9+C12+C16</f>
        <v>371734</v>
      </c>
      <c r="D8" s="11">
        <f t="shared" si="1"/>
        <v>368249</v>
      </c>
      <c r="E8" s="11">
        <f t="shared" si="1"/>
        <v>266176</v>
      </c>
      <c r="F8" s="11">
        <f t="shared" si="1"/>
        <v>342701</v>
      </c>
      <c r="G8" s="11">
        <f t="shared" si="1"/>
        <v>572621</v>
      </c>
      <c r="H8" s="11">
        <f t="shared" si="1"/>
        <v>288828</v>
      </c>
      <c r="I8" s="11">
        <f t="shared" si="1"/>
        <v>54243</v>
      </c>
      <c r="J8" s="11">
        <f t="shared" si="1"/>
        <v>143737</v>
      </c>
      <c r="K8" s="11">
        <f>SUM(B8:J8)</f>
        <v>2693443</v>
      </c>
    </row>
    <row r="9" spans="1:11" ht="17.25" customHeight="1">
      <c r="A9" s="15" t="s">
        <v>17</v>
      </c>
      <c r="B9" s="13">
        <f>+B10+B11</f>
        <v>33815</v>
      </c>
      <c r="C9" s="13">
        <f aca="true" t="shared" si="2" ref="C9:J9">+C10+C11</f>
        <v>45831</v>
      </c>
      <c r="D9" s="13">
        <f t="shared" si="2"/>
        <v>38873</v>
      </c>
      <c r="E9" s="13">
        <f t="shared" si="2"/>
        <v>31695</v>
      </c>
      <c r="F9" s="13">
        <f t="shared" si="2"/>
        <v>36332</v>
      </c>
      <c r="G9" s="13">
        <f t="shared" si="2"/>
        <v>47305</v>
      </c>
      <c r="H9" s="13">
        <f t="shared" si="2"/>
        <v>43064</v>
      </c>
      <c r="I9" s="13">
        <f t="shared" si="2"/>
        <v>7492</v>
      </c>
      <c r="J9" s="13">
        <f t="shared" si="2"/>
        <v>13915</v>
      </c>
      <c r="K9" s="11">
        <f>SUM(B9:J9)</f>
        <v>298322</v>
      </c>
    </row>
    <row r="10" spans="1:11" ht="17.25" customHeight="1">
      <c r="A10" s="29" t="s">
        <v>18</v>
      </c>
      <c r="B10" s="13">
        <v>36368</v>
      </c>
      <c r="C10" s="13">
        <v>49449</v>
      </c>
      <c r="D10" s="13">
        <v>43169</v>
      </c>
      <c r="E10" s="13">
        <v>34279</v>
      </c>
      <c r="F10" s="13">
        <v>37783</v>
      </c>
      <c r="G10" s="13">
        <v>49692</v>
      </c>
      <c r="H10" s="13">
        <v>46898</v>
      </c>
      <c r="I10" s="13">
        <v>8171</v>
      </c>
      <c r="J10" s="13">
        <v>15386</v>
      </c>
      <c r="K10" s="11">
        <f>SUM(B10:J10)</f>
        <v>298322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219388</v>
      </c>
      <c r="C12" s="17">
        <f t="shared" si="3"/>
        <v>286345</v>
      </c>
      <c r="D12" s="17">
        <f t="shared" si="3"/>
        <v>289231</v>
      </c>
      <c r="E12" s="17">
        <f t="shared" si="3"/>
        <v>206423</v>
      </c>
      <c r="F12" s="17">
        <f t="shared" si="3"/>
        <v>264391</v>
      </c>
      <c r="G12" s="17">
        <f t="shared" si="3"/>
        <v>451876</v>
      </c>
      <c r="H12" s="17">
        <f t="shared" si="3"/>
        <v>217193</v>
      </c>
      <c r="I12" s="17">
        <f t="shared" si="3"/>
        <v>40292</v>
      </c>
      <c r="J12" s="17">
        <f t="shared" si="3"/>
        <v>113402</v>
      </c>
      <c r="K12" s="11">
        <f aca="true" t="shared" si="4" ref="K12:K27">SUM(B12:J12)</f>
        <v>2088541</v>
      </c>
    </row>
    <row r="13" spans="1:13" ht="17.25" customHeight="1">
      <c r="A13" s="14" t="s">
        <v>20</v>
      </c>
      <c r="B13" s="13">
        <v>109794</v>
      </c>
      <c r="C13" s="13">
        <v>153433</v>
      </c>
      <c r="D13" s="13">
        <v>158695</v>
      </c>
      <c r="E13" s="13">
        <v>109568</v>
      </c>
      <c r="F13" s="13">
        <v>138331</v>
      </c>
      <c r="G13" s="13">
        <v>220744</v>
      </c>
      <c r="H13" s="13">
        <v>104707</v>
      </c>
      <c r="I13" s="13">
        <v>23684</v>
      </c>
      <c r="J13" s="13">
        <v>62195</v>
      </c>
      <c r="K13" s="11">
        <f t="shared" si="4"/>
        <v>1077320</v>
      </c>
      <c r="L13" s="52"/>
      <c r="M13" s="53"/>
    </row>
    <row r="14" spans="1:12" ht="17.25" customHeight="1">
      <c r="A14" s="14" t="s">
        <v>21</v>
      </c>
      <c r="B14" s="13">
        <v>115307</v>
      </c>
      <c r="C14" s="13">
        <v>138205</v>
      </c>
      <c r="D14" s="13">
        <v>136426</v>
      </c>
      <c r="E14" s="13">
        <v>98845</v>
      </c>
      <c r="F14" s="13">
        <v>132693</v>
      </c>
      <c r="G14" s="13">
        <v>240322</v>
      </c>
      <c r="H14" s="13">
        <v>112552</v>
      </c>
      <c r="I14" s="13">
        <v>16954</v>
      </c>
      <c r="J14" s="13">
        <v>55311</v>
      </c>
      <c r="K14" s="11">
        <f t="shared" si="4"/>
        <v>943340</v>
      </c>
      <c r="L14" s="52"/>
    </row>
    <row r="15" spans="1:11" ht="17.25" customHeight="1">
      <c r="A15" s="14" t="s">
        <v>22</v>
      </c>
      <c r="B15" s="13">
        <v>10369</v>
      </c>
      <c r="C15" s="13">
        <v>15879</v>
      </c>
      <c r="D15" s="13">
        <v>11332</v>
      </c>
      <c r="E15" s="13">
        <v>9779</v>
      </c>
      <c r="F15" s="13">
        <v>9852</v>
      </c>
      <c r="G15" s="13">
        <v>15133</v>
      </c>
      <c r="H15" s="13">
        <v>17796</v>
      </c>
      <c r="I15" s="13">
        <v>2801</v>
      </c>
      <c r="J15" s="13">
        <v>3607</v>
      </c>
      <c r="K15" s="11">
        <f t="shared" si="4"/>
        <v>67881</v>
      </c>
    </row>
    <row r="16" spans="1:11" ht="17.25" customHeight="1">
      <c r="A16" s="15" t="s">
        <v>95</v>
      </c>
      <c r="B16" s="13">
        <f>B17+B18+B19</f>
        <v>31951</v>
      </c>
      <c r="C16" s="13">
        <f aca="true" t="shared" si="5" ref="C16:J16">C17+C18+C19</f>
        <v>39558</v>
      </c>
      <c r="D16" s="13">
        <f t="shared" si="5"/>
        <v>40145</v>
      </c>
      <c r="E16" s="13">
        <f t="shared" si="5"/>
        <v>28058</v>
      </c>
      <c r="F16" s="13">
        <f t="shared" si="5"/>
        <v>41978</v>
      </c>
      <c r="G16" s="13">
        <f t="shared" si="5"/>
        <v>73440</v>
      </c>
      <c r="H16" s="13">
        <f t="shared" si="5"/>
        <v>28571</v>
      </c>
      <c r="I16" s="13">
        <f t="shared" si="5"/>
        <v>6459</v>
      </c>
      <c r="J16" s="13">
        <f t="shared" si="5"/>
        <v>16420</v>
      </c>
      <c r="K16" s="11">
        <f t="shared" si="4"/>
        <v>306580</v>
      </c>
    </row>
    <row r="17" spans="1:11" ht="17.25" customHeight="1">
      <c r="A17" s="14" t="s">
        <v>96</v>
      </c>
      <c r="B17" s="13">
        <v>22871</v>
      </c>
      <c r="C17" s="13">
        <v>30467</v>
      </c>
      <c r="D17" s="13">
        <v>29457</v>
      </c>
      <c r="E17" s="13">
        <v>20477</v>
      </c>
      <c r="F17" s="13">
        <v>31225</v>
      </c>
      <c r="G17" s="13">
        <v>51936</v>
      </c>
      <c r="H17" s="13">
        <v>21970</v>
      </c>
      <c r="I17" s="13">
        <v>5015</v>
      </c>
      <c r="J17" s="13">
        <v>12025</v>
      </c>
      <c r="K17" s="11">
        <f t="shared" si="4"/>
        <v>202638</v>
      </c>
    </row>
    <row r="18" spans="1:11" ht="17.25" customHeight="1">
      <c r="A18" s="14" t="s">
        <v>97</v>
      </c>
      <c r="B18" s="13">
        <v>12512</v>
      </c>
      <c r="C18" s="13">
        <v>12909</v>
      </c>
      <c r="D18" s="13">
        <v>16318</v>
      </c>
      <c r="E18" s="13">
        <v>10831</v>
      </c>
      <c r="F18" s="13">
        <v>16450</v>
      </c>
      <c r="G18" s="13">
        <v>31385</v>
      </c>
      <c r="H18" s="13">
        <v>9064</v>
      </c>
      <c r="I18" s="13">
        <v>2091</v>
      </c>
      <c r="J18" s="13">
        <v>6669</v>
      </c>
      <c r="K18" s="11">
        <f t="shared" si="4"/>
        <v>87054</v>
      </c>
    </row>
    <row r="19" spans="1:11" ht="17.25" customHeight="1">
      <c r="A19" s="14" t="s">
        <v>98</v>
      </c>
      <c r="B19" s="13">
        <v>1882</v>
      </c>
      <c r="C19" s="13">
        <v>2648</v>
      </c>
      <c r="D19" s="13">
        <v>1680</v>
      </c>
      <c r="E19" s="13">
        <v>1625</v>
      </c>
      <c r="F19" s="13">
        <v>1705</v>
      </c>
      <c r="G19" s="13">
        <v>2749</v>
      </c>
      <c r="H19" s="13">
        <v>2513</v>
      </c>
      <c r="I19" s="13">
        <v>414</v>
      </c>
      <c r="J19" s="13">
        <v>694</v>
      </c>
      <c r="K19" s="11">
        <f t="shared" si="4"/>
        <v>16888</v>
      </c>
    </row>
    <row r="20" spans="1:11" ht="17.25" customHeight="1">
      <c r="A20" s="16" t="s">
        <v>23</v>
      </c>
      <c r="B20" s="11">
        <f>+B21+B22+B23</f>
        <v>157667</v>
      </c>
      <c r="C20" s="11">
        <f aca="true" t="shared" si="6" ref="C20:J20">+C21+C22+C23</f>
        <v>179129</v>
      </c>
      <c r="D20" s="11">
        <f t="shared" si="6"/>
        <v>208631</v>
      </c>
      <c r="E20" s="11">
        <f t="shared" si="6"/>
        <v>131954</v>
      </c>
      <c r="F20" s="11">
        <f t="shared" si="6"/>
        <v>203582</v>
      </c>
      <c r="G20" s="11">
        <f t="shared" si="6"/>
        <v>377522</v>
      </c>
      <c r="H20" s="11">
        <f t="shared" si="6"/>
        <v>135101</v>
      </c>
      <c r="I20" s="11">
        <f t="shared" si="6"/>
        <v>32226</v>
      </c>
      <c r="J20" s="11">
        <f t="shared" si="6"/>
        <v>76191</v>
      </c>
      <c r="K20" s="11">
        <f t="shared" si="4"/>
        <v>1502003</v>
      </c>
    </row>
    <row r="21" spans="1:12" ht="17.25" customHeight="1">
      <c r="A21" s="12" t="s">
        <v>24</v>
      </c>
      <c r="B21" s="13">
        <v>86915</v>
      </c>
      <c r="C21" s="13">
        <v>107204</v>
      </c>
      <c r="D21" s="13">
        <v>125930</v>
      </c>
      <c r="E21" s="13">
        <v>78279</v>
      </c>
      <c r="F21" s="13">
        <v>117520</v>
      </c>
      <c r="G21" s="13">
        <v>200171</v>
      </c>
      <c r="H21" s="13">
        <v>78065</v>
      </c>
      <c r="I21" s="13">
        <v>20430</v>
      </c>
      <c r="J21" s="13">
        <v>46156</v>
      </c>
      <c r="K21" s="11">
        <f t="shared" si="4"/>
        <v>869353</v>
      </c>
      <c r="L21" s="52"/>
    </row>
    <row r="22" spans="1:12" ht="17.25" customHeight="1">
      <c r="A22" s="12" t="s">
        <v>25</v>
      </c>
      <c r="B22" s="13">
        <v>76435</v>
      </c>
      <c r="C22" s="13">
        <v>75603</v>
      </c>
      <c r="D22" s="13">
        <v>86872</v>
      </c>
      <c r="E22" s="13">
        <v>55996</v>
      </c>
      <c r="F22" s="13">
        <v>91281</v>
      </c>
      <c r="G22" s="13">
        <v>185249</v>
      </c>
      <c r="H22" s="13">
        <v>59826</v>
      </c>
      <c r="I22" s="13">
        <v>11990</v>
      </c>
      <c r="J22" s="13">
        <v>34124</v>
      </c>
      <c r="K22" s="11">
        <f t="shared" si="4"/>
        <v>601111</v>
      </c>
      <c r="L22" s="52"/>
    </row>
    <row r="23" spans="1:11" ht="17.25" customHeight="1">
      <c r="A23" s="12" t="s">
        <v>26</v>
      </c>
      <c r="B23" s="13">
        <v>4593</v>
      </c>
      <c r="C23" s="13">
        <v>5678</v>
      </c>
      <c r="D23" s="13">
        <v>4920</v>
      </c>
      <c r="E23" s="13">
        <v>3429</v>
      </c>
      <c r="F23" s="13">
        <v>4161</v>
      </c>
      <c r="G23" s="13">
        <v>7463</v>
      </c>
      <c r="H23" s="13">
        <v>5811</v>
      </c>
      <c r="I23" s="13">
        <v>1038</v>
      </c>
      <c r="J23" s="13">
        <v>1600</v>
      </c>
      <c r="K23" s="11">
        <f t="shared" si="4"/>
        <v>31539</v>
      </c>
    </row>
    <row r="24" spans="1:11" ht="17.25" customHeight="1">
      <c r="A24" s="16" t="s">
        <v>27</v>
      </c>
      <c r="B24" s="13">
        <f>+B25+B26</f>
        <v>140382</v>
      </c>
      <c r="C24" s="13">
        <f aca="true" t="shared" si="7" ref="C24:J24">+C25+C26</f>
        <v>193104</v>
      </c>
      <c r="D24" s="13">
        <f t="shared" si="7"/>
        <v>207373</v>
      </c>
      <c r="E24" s="13">
        <f t="shared" si="7"/>
        <v>127088</v>
      </c>
      <c r="F24" s="13">
        <f t="shared" si="7"/>
        <v>161636</v>
      </c>
      <c r="G24" s="13">
        <f t="shared" si="7"/>
        <v>227335</v>
      </c>
      <c r="H24" s="13">
        <f t="shared" si="7"/>
        <v>107217</v>
      </c>
      <c r="I24" s="13">
        <f t="shared" si="7"/>
        <v>32827</v>
      </c>
      <c r="J24" s="13">
        <f t="shared" si="7"/>
        <v>88173</v>
      </c>
      <c r="K24" s="11">
        <f t="shared" si="4"/>
        <v>1285135</v>
      </c>
    </row>
    <row r="25" spans="1:12" ht="17.25" customHeight="1">
      <c r="A25" s="12" t="s">
        <v>131</v>
      </c>
      <c r="B25" s="13">
        <v>69551</v>
      </c>
      <c r="C25" s="13">
        <v>105442</v>
      </c>
      <c r="D25" s="13">
        <v>120433</v>
      </c>
      <c r="E25" s="13">
        <v>71691</v>
      </c>
      <c r="F25" s="13">
        <v>85184</v>
      </c>
      <c r="G25" s="13">
        <v>112717</v>
      </c>
      <c r="H25" s="13">
        <v>54622</v>
      </c>
      <c r="I25" s="13">
        <v>21128</v>
      </c>
      <c r="J25" s="13">
        <v>51207</v>
      </c>
      <c r="K25" s="11">
        <f t="shared" si="4"/>
        <v>679841</v>
      </c>
      <c r="L25" s="52"/>
    </row>
    <row r="26" spans="1:12" ht="17.25" customHeight="1">
      <c r="A26" s="12" t="s">
        <v>132</v>
      </c>
      <c r="B26" s="13">
        <v>84054</v>
      </c>
      <c r="C26" s="13">
        <v>105317</v>
      </c>
      <c r="D26" s="13">
        <v>108293</v>
      </c>
      <c r="E26" s="13">
        <v>67390</v>
      </c>
      <c r="F26" s="13">
        <v>86666</v>
      </c>
      <c r="G26" s="13">
        <v>127193</v>
      </c>
      <c r="H26" s="13">
        <v>63165</v>
      </c>
      <c r="I26" s="13">
        <v>15131</v>
      </c>
      <c r="J26" s="13">
        <v>49685</v>
      </c>
      <c r="K26" s="11">
        <f t="shared" si="4"/>
        <v>605294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9020</v>
      </c>
      <c r="I27" s="11">
        <v>0</v>
      </c>
      <c r="J27" s="11">
        <v>0</v>
      </c>
      <c r="K27" s="11">
        <f t="shared" si="4"/>
        <v>7372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2.7253</v>
      </c>
      <c r="C30" s="32">
        <v>3.1016</v>
      </c>
      <c r="D30" s="32">
        <v>3.4996</v>
      </c>
      <c r="E30" s="32">
        <v>2.9763</v>
      </c>
      <c r="F30" s="32">
        <v>2.8893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5664.84</v>
      </c>
      <c r="I35" s="19">
        <v>0</v>
      </c>
      <c r="J35" s="19">
        <v>0</v>
      </c>
      <c r="K35" s="23">
        <f>SUM(B35:J35)</f>
        <v>10792.34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1523039.18</v>
      </c>
      <c r="C47" s="22">
        <f aca="true" t="shared" si="12" ref="C47:H47">+C48+C57</f>
        <v>2212898.090000001</v>
      </c>
      <c r="D47" s="22">
        <f t="shared" si="12"/>
        <v>2623751.0499999993</v>
      </c>
      <c r="E47" s="22">
        <f t="shared" si="12"/>
        <v>1501662.71</v>
      </c>
      <c r="F47" s="22">
        <f t="shared" si="12"/>
        <v>1959694.12</v>
      </c>
      <c r="G47" s="22">
        <f t="shared" si="12"/>
        <v>2800686.61</v>
      </c>
      <c r="H47" s="22">
        <f t="shared" si="12"/>
        <v>1483437.78</v>
      </c>
      <c r="I47" s="22">
        <f>+I48+I57</f>
        <v>571169.37</v>
      </c>
      <c r="J47" s="22">
        <f>+J48+J57</f>
        <v>889423.72</v>
      </c>
      <c r="K47" s="22">
        <f>SUM(B47:J47)</f>
        <v>15565762.629999999</v>
      </c>
    </row>
    <row r="48" spans="1:11" ht="17.25" customHeight="1">
      <c r="A48" s="16" t="s">
        <v>113</v>
      </c>
      <c r="B48" s="23">
        <f>SUM(B49:B56)</f>
        <v>1504964.5999999999</v>
      </c>
      <c r="C48" s="23">
        <f aca="true" t="shared" si="13" ref="C48:J48">SUM(C49:C56)</f>
        <v>2190003.1000000006</v>
      </c>
      <c r="D48" s="23">
        <f t="shared" si="13"/>
        <v>2599047.7499999995</v>
      </c>
      <c r="E48" s="23">
        <f t="shared" si="13"/>
        <v>1479948.51</v>
      </c>
      <c r="F48" s="23">
        <f t="shared" si="13"/>
        <v>1937050.8900000001</v>
      </c>
      <c r="G48" s="23">
        <f t="shared" si="13"/>
        <v>2771677.44</v>
      </c>
      <c r="H48" s="23">
        <f t="shared" si="13"/>
        <v>1464090.1400000001</v>
      </c>
      <c r="I48" s="23">
        <f t="shared" si="13"/>
        <v>571169.37</v>
      </c>
      <c r="J48" s="23">
        <f t="shared" si="13"/>
        <v>875991.48</v>
      </c>
      <c r="K48" s="23">
        <f aca="true" t="shared" si="14" ref="K48:K57">SUM(B48:J48)</f>
        <v>15393943.28</v>
      </c>
    </row>
    <row r="49" spans="1:11" ht="17.25" customHeight="1">
      <c r="A49" s="34" t="s">
        <v>44</v>
      </c>
      <c r="B49" s="23">
        <f aca="true" t="shared" si="15" ref="B49:H49">ROUND(B30*B7,2)</f>
        <v>1503672.29</v>
      </c>
      <c r="C49" s="23">
        <f t="shared" si="15"/>
        <v>2183022.37</v>
      </c>
      <c r="D49" s="23">
        <f t="shared" si="15"/>
        <v>2596583.26</v>
      </c>
      <c r="E49" s="23">
        <f t="shared" si="15"/>
        <v>1478908.84</v>
      </c>
      <c r="F49" s="23">
        <f t="shared" si="15"/>
        <v>1935096.59</v>
      </c>
      <c r="G49" s="23">
        <f t="shared" si="15"/>
        <v>2768839.52</v>
      </c>
      <c r="H49" s="23">
        <f t="shared" si="15"/>
        <v>1452059.94</v>
      </c>
      <c r="I49" s="23">
        <f>ROUND(I30*I7,2)</f>
        <v>570103.65</v>
      </c>
      <c r="J49" s="23">
        <f>ROUND(J30*J7,2)</f>
        <v>873774.44</v>
      </c>
      <c r="K49" s="23">
        <f t="shared" si="14"/>
        <v>15362060.899999999</v>
      </c>
    </row>
    <row r="50" spans="1:11" ht="17.25" customHeight="1">
      <c r="A50" s="34" t="s">
        <v>45</v>
      </c>
      <c r="B50" s="19">
        <v>0</v>
      </c>
      <c r="C50" s="23">
        <f>ROUND(C31*C7,2)</f>
        <v>4852.45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4852.45</v>
      </c>
    </row>
    <row r="51" spans="1:11" ht="17.25" customHeight="1">
      <c r="A51" s="67" t="s">
        <v>106</v>
      </c>
      <c r="B51" s="68">
        <f aca="true" t="shared" si="16" ref="B51:H51">ROUND(B32*B7,2)</f>
        <v>-2799.37</v>
      </c>
      <c r="C51" s="68">
        <f t="shared" si="16"/>
        <v>-3645.44</v>
      </c>
      <c r="D51" s="68">
        <f t="shared" si="16"/>
        <v>-3921.27</v>
      </c>
      <c r="E51" s="68">
        <f t="shared" si="16"/>
        <v>-2405.73</v>
      </c>
      <c r="F51" s="68">
        <f t="shared" si="16"/>
        <v>-3327.22</v>
      </c>
      <c r="G51" s="68">
        <f t="shared" si="16"/>
        <v>-4592.16</v>
      </c>
      <c r="H51" s="68">
        <f t="shared" si="16"/>
        <v>-2477.18</v>
      </c>
      <c r="I51" s="19">
        <v>0</v>
      </c>
      <c r="J51" s="19">
        <v>0</v>
      </c>
      <c r="K51" s="68">
        <f>SUM(B51:J51)</f>
        <v>-23168.37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10792.34</v>
      </c>
      <c r="I53" s="31">
        <f>+I35</f>
        <v>0</v>
      </c>
      <c r="J53" s="31">
        <f>+J35</f>
        <v>0</v>
      </c>
      <c r="K53" s="23">
        <f t="shared" si="14"/>
        <v>10792.34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18852.49</v>
      </c>
      <c r="C57" s="36">
        <v>23989.51</v>
      </c>
      <c r="D57" s="36">
        <v>25872.78</v>
      </c>
      <c r="E57" s="36">
        <v>22716.79</v>
      </c>
      <c r="F57" s="36">
        <v>23821.31</v>
      </c>
      <c r="G57" s="36">
        <v>30288.87</v>
      </c>
      <c r="H57" s="36">
        <v>20201.23</v>
      </c>
      <c r="I57" s="19">
        <v>0</v>
      </c>
      <c r="J57" s="36">
        <v>14069.8</v>
      </c>
      <c r="K57" s="36">
        <f t="shared" si="14"/>
        <v>171819.34999999998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-403876.13</v>
      </c>
      <c r="C61" s="35">
        <f t="shared" si="17"/>
        <v>-196325.11</v>
      </c>
      <c r="D61" s="35">
        <f t="shared" si="17"/>
        <v>-254836.86000000002</v>
      </c>
      <c r="E61" s="35">
        <f t="shared" si="17"/>
        <v>-447066.32999999996</v>
      </c>
      <c r="F61" s="35">
        <f t="shared" si="17"/>
        <v>-452592.38</v>
      </c>
      <c r="G61" s="35">
        <f t="shared" si="17"/>
        <v>-438480.82</v>
      </c>
      <c r="H61" s="35">
        <f t="shared" si="17"/>
        <v>-177311.38</v>
      </c>
      <c r="I61" s="35">
        <f t="shared" si="17"/>
        <v>-80465.95999999999</v>
      </c>
      <c r="J61" s="35">
        <f t="shared" si="17"/>
        <v>-62782.91</v>
      </c>
      <c r="K61" s="35">
        <f>SUM(B61:J61)</f>
        <v>-2513737.88</v>
      </c>
    </row>
    <row r="62" spans="1:11" ht="18.75" customHeight="1">
      <c r="A62" s="16" t="s">
        <v>75</v>
      </c>
      <c r="B62" s="35">
        <f aca="true" t="shared" si="18" ref="B62:J62">B63+B64+B65+B66+B67+B68</f>
        <v>-389350.77</v>
      </c>
      <c r="C62" s="35">
        <f t="shared" si="18"/>
        <v>-176118.88999999998</v>
      </c>
      <c r="D62" s="35">
        <f t="shared" si="18"/>
        <v>-229927.64</v>
      </c>
      <c r="E62" s="35">
        <f t="shared" si="18"/>
        <v>-433736.32999999996</v>
      </c>
      <c r="F62" s="35">
        <f t="shared" si="18"/>
        <v>-432600.27</v>
      </c>
      <c r="G62" s="35">
        <f t="shared" si="18"/>
        <v>-409085.56</v>
      </c>
      <c r="H62" s="35">
        <f t="shared" si="18"/>
        <v>-163643.2</v>
      </c>
      <c r="I62" s="35">
        <f t="shared" si="18"/>
        <v>-28469.6</v>
      </c>
      <c r="J62" s="35">
        <f t="shared" si="18"/>
        <v>-52877</v>
      </c>
      <c r="K62" s="35">
        <f aca="true" t="shared" si="19" ref="K62:K93">SUM(B62:J62)</f>
        <v>-2315809.2600000002</v>
      </c>
    </row>
    <row r="63" spans="1:11" ht="18.75" customHeight="1">
      <c r="A63" s="12" t="s">
        <v>76</v>
      </c>
      <c r="B63" s="35">
        <f>-ROUND(B9*$D$3,2)</f>
        <v>-128497</v>
      </c>
      <c r="C63" s="35">
        <f aca="true" t="shared" si="20" ref="C63:J63">-ROUND(C9*$D$3,2)</f>
        <v>-174157.8</v>
      </c>
      <c r="D63" s="35">
        <f t="shared" si="20"/>
        <v>-147717.4</v>
      </c>
      <c r="E63" s="35">
        <f t="shared" si="20"/>
        <v>-120441</v>
      </c>
      <c r="F63" s="35">
        <f t="shared" si="20"/>
        <v>-138061.6</v>
      </c>
      <c r="G63" s="35">
        <f t="shared" si="20"/>
        <v>-179759</v>
      </c>
      <c r="H63" s="35">
        <f t="shared" si="20"/>
        <v>-163643.2</v>
      </c>
      <c r="I63" s="35">
        <f t="shared" si="20"/>
        <v>-28469.6</v>
      </c>
      <c r="J63" s="35">
        <f t="shared" si="20"/>
        <v>-52877</v>
      </c>
      <c r="K63" s="35">
        <f t="shared" si="19"/>
        <v>-1133623.6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-991.8</v>
      </c>
      <c r="C65" s="35">
        <v>-121.6</v>
      </c>
      <c r="D65" s="35">
        <v>-296.4</v>
      </c>
      <c r="E65" s="35">
        <v>-1219.8</v>
      </c>
      <c r="F65" s="35">
        <v>-395.2</v>
      </c>
      <c r="G65" s="35">
        <v>-448.4</v>
      </c>
      <c r="H65" s="35">
        <v>0</v>
      </c>
      <c r="I65" s="19">
        <v>0</v>
      </c>
      <c r="J65" s="19">
        <v>0</v>
      </c>
      <c r="K65" s="35">
        <f t="shared" si="19"/>
        <v>-9758.400000000001</v>
      </c>
    </row>
    <row r="66" spans="1:11" ht="18.75" customHeight="1">
      <c r="A66" s="12" t="s">
        <v>107</v>
      </c>
      <c r="B66" s="35">
        <v>-1782.2</v>
      </c>
      <c r="C66" s="35">
        <v>-452.2</v>
      </c>
      <c r="D66" s="35">
        <v>-665</v>
      </c>
      <c r="E66" s="35">
        <v>-478.8</v>
      </c>
      <c r="F66" s="35">
        <v>0</v>
      </c>
      <c r="G66" s="35">
        <v>-505.4</v>
      </c>
      <c r="H66" s="35">
        <v>0</v>
      </c>
      <c r="I66" s="19">
        <v>0</v>
      </c>
      <c r="J66" s="19">
        <v>0</v>
      </c>
      <c r="K66" s="35">
        <f t="shared" si="19"/>
        <v>-2337</v>
      </c>
    </row>
    <row r="67" spans="1:11" ht="18.75" customHeight="1">
      <c r="A67" s="12" t="s">
        <v>53</v>
      </c>
      <c r="B67" s="35">
        <v>-51486.2</v>
      </c>
      <c r="C67" s="35">
        <v>-2741.17</v>
      </c>
      <c r="D67" s="35">
        <v>-16923.28</v>
      </c>
      <c r="E67" s="35">
        <v>-116204.03</v>
      </c>
      <c r="F67" s="35">
        <v>-74771.56</v>
      </c>
      <c r="G67" s="35">
        <v>-55558.31</v>
      </c>
      <c r="H67" s="35">
        <v>0</v>
      </c>
      <c r="I67" s="19">
        <v>0</v>
      </c>
      <c r="J67" s="19">
        <v>0</v>
      </c>
      <c r="K67" s="35">
        <f t="shared" si="19"/>
        <v>-1170090.26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-14525.36</v>
      </c>
      <c r="C69" s="68">
        <f t="shared" si="21"/>
        <v>-20206.22</v>
      </c>
      <c r="D69" s="68">
        <f t="shared" si="21"/>
        <v>-24909.22</v>
      </c>
      <c r="E69" s="68">
        <f t="shared" si="21"/>
        <v>-13330</v>
      </c>
      <c r="F69" s="68">
        <f t="shared" si="21"/>
        <v>-19992.11</v>
      </c>
      <c r="G69" s="68">
        <f t="shared" si="21"/>
        <v>-29395.26</v>
      </c>
      <c r="H69" s="68">
        <f t="shared" si="21"/>
        <v>-13668.18</v>
      </c>
      <c r="I69" s="68">
        <f t="shared" si="21"/>
        <v>-51996.36</v>
      </c>
      <c r="J69" s="68">
        <f t="shared" si="21"/>
        <v>-9905.91</v>
      </c>
      <c r="K69" s="68">
        <f t="shared" si="19"/>
        <v>-197928.62000000002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-91.59</v>
      </c>
      <c r="D71" s="35">
        <v>-12.61</v>
      </c>
      <c r="E71" s="19">
        <v>0</v>
      </c>
      <c r="F71" s="19">
        <v>0</v>
      </c>
      <c r="G71" s="35">
        <v>-12.61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-3688.02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-26700.44</v>
      </c>
      <c r="H74" s="35">
        <v>-13073.91</v>
      </c>
      <c r="I74" s="35">
        <v>-4596.09</v>
      </c>
      <c r="J74" s="35">
        <v>-9475.22</v>
      </c>
      <c r="K74" s="68">
        <f t="shared" si="19"/>
        <v>-140909.09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-8209.32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1119163.0499999998</v>
      </c>
      <c r="C104" s="24">
        <f t="shared" si="22"/>
        <v>2016572.9800000007</v>
      </c>
      <c r="D104" s="24">
        <f t="shared" si="22"/>
        <v>2368914.189999999</v>
      </c>
      <c r="E104" s="24">
        <f t="shared" si="22"/>
        <v>1054596.3800000001</v>
      </c>
      <c r="F104" s="24">
        <f t="shared" si="22"/>
        <v>1507101.74</v>
      </c>
      <c r="G104" s="24">
        <f t="shared" si="22"/>
        <v>2362205.79</v>
      </c>
      <c r="H104" s="24">
        <f t="shared" si="22"/>
        <v>1306126.4000000001</v>
      </c>
      <c r="I104" s="24">
        <f>+I105+I106</f>
        <v>490703.41000000003</v>
      </c>
      <c r="J104" s="24">
        <f>+J105+J106</f>
        <v>826640.8099999999</v>
      </c>
      <c r="K104" s="48">
        <f>SUM(B104:J104)</f>
        <v>13052024.75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1101088.4699999997</v>
      </c>
      <c r="C105" s="24">
        <f t="shared" si="23"/>
        <v>1993677.9900000007</v>
      </c>
      <c r="D105" s="24">
        <f t="shared" si="23"/>
        <v>2344210.889999999</v>
      </c>
      <c r="E105" s="24">
        <f t="shared" si="23"/>
        <v>1032882.18</v>
      </c>
      <c r="F105" s="24">
        <f t="shared" si="23"/>
        <v>1484458.51</v>
      </c>
      <c r="G105" s="24">
        <f t="shared" si="23"/>
        <v>2333196.62</v>
      </c>
      <c r="H105" s="24">
        <f t="shared" si="23"/>
        <v>1286778.7600000002</v>
      </c>
      <c r="I105" s="24">
        <f t="shared" si="23"/>
        <v>490703.41000000003</v>
      </c>
      <c r="J105" s="24">
        <f t="shared" si="23"/>
        <v>813208.57</v>
      </c>
      <c r="K105" s="48">
        <f>SUM(B105:J105)</f>
        <v>12880205.4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18074.58</v>
      </c>
      <c r="C106" s="24">
        <f t="shared" si="24"/>
        <v>22894.99</v>
      </c>
      <c r="D106" s="24">
        <f t="shared" si="24"/>
        <v>24703.3</v>
      </c>
      <c r="E106" s="24">
        <f t="shared" si="24"/>
        <v>21714.2</v>
      </c>
      <c r="F106" s="24">
        <f t="shared" si="24"/>
        <v>22643.23</v>
      </c>
      <c r="G106" s="24">
        <f t="shared" si="24"/>
        <v>29009.17</v>
      </c>
      <c r="H106" s="24">
        <f t="shared" si="24"/>
        <v>19347.64</v>
      </c>
      <c r="I106" s="19">
        <f t="shared" si="24"/>
        <v>0</v>
      </c>
      <c r="J106" s="24">
        <f t="shared" si="24"/>
        <v>13432.24</v>
      </c>
      <c r="K106" s="48">
        <f>SUM(B106:J106)</f>
        <v>171819.34999999998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13052024.73</v>
      </c>
      <c r="L112" s="54"/>
    </row>
    <row r="113" spans="1:11" ht="18.75" customHeight="1">
      <c r="A113" s="26" t="s">
        <v>71</v>
      </c>
      <c r="B113" s="27">
        <v>194809.94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144424.3</v>
      </c>
    </row>
    <row r="114" spans="1:11" ht="18.75" customHeight="1">
      <c r="A114" s="26" t="s">
        <v>72</v>
      </c>
      <c r="B114" s="27">
        <v>1338112.55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974738.76</v>
      </c>
    </row>
    <row r="115" spans="1:11" ht="18.75" customHeight="1">
      <c r="A115" s="26" t="s">
        <v>73</v>
      </c>
      <c r="B115" s="40">
        <v>0</v>
      </c>
      <c r="C115" s="27">
        <f>+C104</f>
        <v>2016572.9800000007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2016572.9800000007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2368914.189999999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2368914.189999999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1054596.3800000001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1054596.3800000001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378248.55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327936.34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708429.61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613939.16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97255.08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65705.94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780199.04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499520.28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886725.24</v>
      </c>
      <c r="H122" s="40">
        <v>0</v>
      </c>
      <c r="I122" s="40">
        <v>0</v>
      </c>
      <c r="J122" s="40">
        <v>0</v>
      </c>
      <c r="K122" s="41">
        <f t="shared" si="25"/>
        <v>718436.08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65857.9</v>
      </c>
      <c r="H123" s="40">
        <v>0</v>
      </c>
      <c r="I123" s="40">
        <v>0</v>
      </c>
      <c r="J123" s="40">
        <v>0</v>
      </c>
      <c r="K123" s="41">
        <f t="shared" si="25"/>
        <v>55612.75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417516.07</v>
      </c>
      <c r="H124" s="40">
        <v>0</v>
      </c>
      <c r="I124" s="40">
        <v>0</v>
      </c>
      <c r="J124" s="40">
        <v>0</v>
      </c>
      <c r="K124" s="41">
        <f t="shared" si="25"/>
        <v>341562.99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394622.34</v>
      </c>
      <c r="H125" s="40">
        <v>0</v>
      </c>
      <c r="I125" s="40">
        <v>0</v>
      </c>
      <c r="J125" s="40">
        <v>0</v>
      </c>
      <c r="K125" s="41">
        <f t="shared" si="25"/>
        <v>339442.52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1089924.17</v>
      </c>
      <c r="H126" s="40">
        <v>0</v>
      </c>
      <c r="I126" s="40">
        <v>0</v>
      </c>
      <c r="J126" s="40">
        <v>0</v>
      </c>
      <c r="K126" s="41">
        <f t="shared" si="25"/>
        <v>907151.45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544685.22</v>
      </c>
      <c r="I127" s="40">
        <v>0</v>
      </c>
      <c r="J127" s="40">
        <v>0</v>
      </c>
      <c r="K127" s="41">
        <f t="shared" si="25"/>
        <v>474451.84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961098.19</v>
      </c>
      <c r="I128" s="40">
        <v>0</v>
      </c>
      <c r="J128" s="40">
        <v>0</v>
      </c>
      <c r="K128" s="41">
        <f t="shared" si="25"/>
        <v>831674.56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553989.2</v>
      </c>
      <c r="J129" s="40">
        <v>0</v>
      </c>
      <c r="K129" s="41">
        <f t="shared" si="25"/>
        <v>490703.41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963542.91</v>
      </c>
      <c r="K130" s="44">
        <f t="shared" si="25"/>
        <v>826640.8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0.009999999892897904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2016-07-05T17:51:06Z</dcterms:modified>
  <cp:category/>
  <cp:version/>
  <cp:contentType/>
  <cp:contentStatus/>
</cp:coreProperties>
</file>